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lena.EFO\Desktop\"/>
    </mc:Choice>
  </mc:AlternateContent>
  <bookViews>
    <workbookView xWindow="0" yWindow="0" windowWidth="20460" windowHeight="7755"/>
  </bookViews>
  <sheets>
    <sheet name="opći dio" sheetId="10" r:id="rId1"/>
    <sheet name="Plan za unos u SAP" sheetId="2" r:id="rId2"/>
    <sheet name="prihodi i primici" sheetId="9" r:id="rId3"/>
    <sheet name="rashodi i izdaci" sheetId="12" r:id="rId4"/>
    <sheet name="Pregled po sastavnicama" sheetId="8" r:id="rId5"/>
    <sheet name="sastavnice-po izvorima" sheetId="16" r:id="rId6"/>
    <sheet name="List6" sheetId="18" r:id="rId7"/>
    <sheet name="List5" sheetId="17" r:id="rId8"/>
  </sheets>
  <externalReferences>
    <externalReference r:id="rId9"/>
  </externalReferences>
  <definedNames>
    <definedName name="_xlnm._FilterDatabase" localSheetId="1" hidden="1">'Plan za unos u SAP'!#REF!</definedName>
  </definedNames>
  <calcPr calcId="152511"/>
</workbook>
</file>

<file path=xl/calcChain.xml><?xml version="1.0" encoding="utf-8"?>
<calcChain xmlns="http://schemas.openxmlformats.org/spreadsheetml/2006/main">
  <c r="H392" i="2" l="1"/>
  <c r="I392" i="2"/>
  <c r="C18" i="10" l="1"/>
  <c r="C17" i="10"/>
  <c r="F6" i="9"/>
  <c r="I360" i="2"/>
  <c r="H281" i="2" l="1"/>
  <c r="I281" i="2"/>
  <c r="I250" i="2"/>
  <c r="I217" i="2"/>
  <c r="I195" i="2"/>
  <c r="H195" i="2"/>
  <c r="H250" i="2"/>
  <c r="H217" i="2"/>
  <c r="I169" i="2" l="1"/>
  <c r="H169" i="2"/>
  <c r="I105" i="2" l="1"/>
  <c r="H360" i="2" l="1"/>
  <c r="I59" i="2"/>
  <c r="H59" i="2"/>
  <c r="G281" i="2" l="1"/>
  <c r="G195" i="2"/>
  <c r="H105" i="2"/>
  <c r="G105" i="2"/>
  <c r="G59" i="2"/>
  <c r="K26" i="16" l="1"/>
  <c r="Y26" i="16"/>
  <c r="AG10" i="16" l="1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D31" i="16"/>
  <c r="E31" i="16"/>
  <c r="C31" i="16"/>
  <c r="F10" i="16"/>
  <c r="S10" i="16" s="1"/>
  <c r="F11" i="16"/>
  <c r="S11" i="16" s="1"/>
  <c r="F12" i="16"/>
  <c r="S12" i="16" s="1"/>
  <c r="F13" i="16"/>
  <c r="S13" i="16" s="1"/>
  <c r="F14" i="16"/>
  <c r="S14" i="16" s="1"/>
  <c r="F15" i="16"/>
  <c r="S15" i="16" s="1"/>
  <c r="F16" i="16"/>
  <c r="S16" i="16" s="1"/>
  <c r="F17" i="16"/>
  <c r="S17" i="16" s="1"/>
  <c r="F18" i="16"/>
  <c r="S18" i="16" s="1"/>
  <c r="F19" i="16"/>
  <c r="S19" i="16" s="1"/>
  <c r="F20" i="16"/>
  <c r="S20" i="16" s="1"/>
  <c r="F21" i="16"/>
  <c r="S21" i="16" s="1"/>
  <c r="F22" i="16"/>
  <c r="S22" i="16" s="1"/>
  <c r="F23" i="16"/>
  <c r="S23" i="16" s="1"/>
  <c r="F24" i="16"/>
  <c r="S24" i="16" s="1"/>
  <c r="F25" i="16"/>
  <c r="S25" i="16" s="1"/>
  <c r="F26" i="16"/>
  <c r="S26" i="16" s="1"/>
  <c r="F27" i="16"/>
  <c r="S27" i="16" s="1"/>
  <c r="F28" i="16"/>
  <c r="S28" i="16" s="1"/>
  <c r="F29" i="16"/>
  <c r="S29" i="16" s="1"/>
  <c r="F30" i="16"/>
  <c r="S30" i="16" s="1"/>
  <c r="F9" i="16"/>
  <c r="AH28" i="16" l="1"/>
  <c r="AI28" i="16" s="1"/>
  <c r="AJ28" i="16" s="1"/>
  <c r="AH29" i="16"/>
  <c r="AI29" i="16"/>
  <c r="AJ29" i="16" s="1"/>
  <c r="AH24" i="16"/>
  <c r="AK24" i="16" s="1"/>
  <c r="AH25" i="16"/>
  <c r="AK25" i="16" s="1"/>
  <c r="AH21" i="16"/>
  <c r="AK21" i="16" s="1"/>
  <c r="AH20" i="16"/>
  <c r="AK20" i="16" s="1"/>
  <c r="AH17" i="16"/>
  <c r="AK17" i="16" s="1"/>
  <c r="AH16" i="16"/>
  <c r="AK16" i="16" s="1"/>
  <c r="AH13" i="16"/>
  <c r="AK13" i="16" s="1"/>
  <c r="AH12" i="16"/>
  <c r="AK12" i="16" s="1"/>
  <c r="AH27" i="16"/>
  <c r="AK27" i="16" s="1"/>
  <c r="AH23" i="16"/>
  <c r="AK23" i="16" s="1"/>
  <c r="AH19" i="16"/>
  <c r="AK19" i="16" s="1"/>
  <c r="AH15" i="16"/>
  <c r="AK15" i="16" s="1"/>
  <c r="AH11" i="16"/>
  <c r="AK11" i="16" s="1"/>
  <c r="AH30" i="16"/>
  <c r="AH26" i="16"/>
  <c r="AK26" i="16" s="1"/>
  <c r="AH22" i="16"/>
  <c r="AK22" i="16" s="1"/>
  <c r="AH18" i="16"/>
  <c r="AK18" i="16" s="1"/>
  <c r="AH14" i="16"/>
  <c r="AK14" i="16" s="1"/>
  <c r="AH10" i="16"/>
  <c r="AK10" i="16" s="1"/>
  <c r="AK28" i="16" l="1"/>
  <c r="AI30" i="16"/>
  <c r="AJ30" i="16" s="1"/>
  <c r="AK29" i="16"/>
  <c r="AK30" i="16" l="1"/>
  <c r="AJ31" i="16"/>
  <c r="AI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F31" i="16"/>
  <c r="S9" i="16"/>
  <c r="S31" i="16" s="1"/>
  <c r="AG9" i="16"/>
  <c r="C30" i="8"/>
  <c r="D30" i="8"/>
  <c r="AH9" i="16" l="1"/>
  <c r="AK9" i="16" s="1"/>
  <c r="AK31" i="16" s="1"/>
  <c r="AG31" i="16"/>
  <c r="E29" i="8"/>
  <c r="E30" i="8" s="1"/>
  <c r="F30" i="8"/>
  <c r="G30" i="8"/>
  <c r="D18" i="10"/>
  <c r="K29" i="8"/>
  <c r="N29" i="8" s="1"/>
  <c r="P29" i="8"/>
  <c r="O29" i="8"/>
  <c r="I30" i="8"/>
  <c r="J30" i="8"/>
  <c r="L30" i="8"/>
  <c r="M30" i="8"/>
  <c r="H390" i="2"/>
  <c r="I390" i="2"/>
  <c r="H395" i="2"/>
  <c r="I395" i="2"/>
  <c r="H387" i="2"/>
  <c r="I387" i="2"/>
  <c r="H384" i="2"/>
  <c r="I384" i="2"/>
  <c r="H376" i="2"/>
  <c r="I376" i="2"/>
  <c r="H367" i="2"/>
  <c r="I367" i="2"/>
  <c r="H364" i="2"/>
  <c r="I364" i="2"/>
  <c r="H349" i="2"/>
  <c r="I349" i="2"/>
  <c r="H316" i="2"/>
  <c r="I316" i="2"/>
  <c r="H302" i="2"/>
  <c r="I302" i="2"/>
  <c r="H287" i="2"/>
  <c r="I287" i="2"/>
  <c r="G287" i="2"/>
  <c r="H254" i="2"/>
  <c r="I254" i="2"/>
  <c r="H173" i="2"/>
  <c r="H196" i="2" s="1"/>
  <c r="I173" i="2"/>
  <c r="I196" i="2" s="1"/>
  <c r="H117" i="2"/>
  <c r="H170" i="2" s="1"/>
  <c r="I117" i="2"/>
  <c r="I170" i="2" s="1"/>
  <c r="H14" i="2"/>
  <c r="H61" i="2" s="1"/>
  <c r="I14" i="2"/>
  <c r="I61" i="2" s="1"/>
  <c r="G395" i="2"/>
  <c r="G390" i="2"/>
  <c r="G387" i="2"/>
  <c r="G384" i="2"/>
  <c r="G376" i="2"/>
  <c r="G367" i="2"/>
  <c r="G364" i="2"/>
  <c r="G360" i="2"/>
  <c r="G349" i="2"/>
  <c r="G316" i="2"/>
  <c r="G302" i="2"/>
  <c r="G254" i="2"/>
  <c r="G250" i="2"/>
  <c r="G117" i="2"/>
  <c r="G153" i="2" s="1"/>
  <c r="G14" i="2"/>
  <c r="I396" i="2" l="1"/>
  <c r="I398" i="2" s="1"/>
  <c r="H317" i="2"/>
  <c r="G396" i="2"/>
  <c r="G398" i="2" s="1"/>
  <c r="I317" i="2"/>
  <c r="H396" i="2"/>
  <c r="H398" i="2" s="1"/>
  <c r="G154" i="2"/>
  <c r="G155" i="2" s="1"/>
  <c r="G156" i="2" s="1"/>
  <c r="AH31" i="16"/>
  <c r="H29" i="8"/>
  <c r="G317" i="2"/>
  <c r="G61" i="2"/>
  <c r="D49" i="12"/>
  <c r="C49" i="12" s="1"/>
  <c r="E49" i="12"/>
  <c r="F49" i="12"/>
  <c r="G49" i="12"/>
  <c r="H49" i="12"/>
  <c r="I49" i="12"/>
  <c r="J49" i="12"/>
  <c r="K49" i="12"/>
  <c r="L49" i="12"/>
  <c r="M49" i="12"/>
  <c r="N49" i="12"/>
  <c r="O49" i="12"/>
  <c r="P49" i="12"/>
  <c r="R49" i="12"/>
  <c r="C50" i="12"/>
  <c r="D51" i="12"/>
  <c r="C51" i="12" s="1"/>
  <c r="E51" i="12"/>
  <c r="F51" i="12"/>
  <c r="G51" i="12"/>
  <c r="H51" i="12"/>
  <c r="I51" i="12"/>
  <c r="J51" i="12"/>
  <c r="K51" i="12"/>
  <c r="L51" i="12"/>
  <c r="M51" i="12"/>
  <c r="N51" i="12"/>
  <c r="O51" i="12"/>
  <c r="P51" i="12"/>
  <c r="R51" i="12"/>
  <c r="C52" i="12"/>
  <c r="C47" i="12"/>
  <c r="C31" i="12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P8" i="8"/>
  <c r="O8" i="8"/>
  <c r="G169" i="2" l="1"/>
  <c r="G170" i="2" s="1"/>
  <c r="P30" i="8"/>
  <c r="O30" i="8"/>
  <c r="K28" i="8"/>
  <c r="N28" i="8" s="1"/>
  <c r="K27" i="8"/>
  <c r="N27" i="8" s="1"/>
  <c r="K26" i="8"/>
  <c r="N26" i="8" s="1"/>
  <c r="K25" i="8"/>
  <c r="N25" i="8" s="1"/>
  <c r="K24" i="8"/>
  <c r="N24" i="8" s="1"/>
  <c r="K23" i="8"/>
  <c r="N23" i="8" s="1"/>
  <c r="K22" i="8"/>
  <c r="N22" i="8" s="1"/>
  <c r="K21" i="8"/>
  <c r="N21" i="8" s="1"/>
  <c r="K20" i="8"/>
  <c r="N20" i="8" s="1"/>
  <c r="K19" i="8"/>
  <c r="N19" i="8" s="1"/>
  <c r="K18" i="8"/>
  <c r="N18" i="8" s="1"/>
  <c r="K17" i="8"/>
  <c r="N17" i="8" s="1"/>
  <c r="K16" i="8"/>
  <c r="N16" i="8" s="1"/>
  <c r="K15" i="8"/>
  <c r="N15" i="8" s="1"/>
  <c r="K14" i="8"/>
  <c r="N14" i="8" s="1"/>
  <c r="K13" i="8"/>
  <c r="N13" i="8" s="1"/>
  <c r="K12" i="8"/>
  <c r="N12" i="8" s="1"/>
  <c r="K11" i="8"/>
  <c r="N11" i="8" s="1"/>
  <c r="K10" i="8"/>
  <c r="N10" i="8" s="1"/>
  <c r="K9" i="8"/>
  <c r="K8" i="8"/>
  <c r="N8" i="8" s="1"/>
  <c r="N9" i="8" l="1"/>
  <c r="N30" i="8" s="1"/>
  <c r="K30" i="8"/>
  <c r="G173" i="2"/>
  <c r="G196" i="2" s="1"/>
  <c r="D17" i="10"/>
  <c r="J9" i="9"/>
  <c r="P9" i="9"/>
  <c r="R63" i="12" l="1"/>
  <c r="R59" i="12"/>
  <c r="R58" i="12" s="1"/>
  <c r="D22" i="10" s="1"/>
  <c r="R53" i="12"/>
  <c r="R42" i="12"/>
  <c r="R39" i="12"/>
  <c r="R33" i="12"/>
  <c r="R30" i="12"/>
  <c r="R23" i="12"/>
  <c r="R19" i="12"/>
  <c r="R15" i="12"/>
  <c r="R9" i="12"/>
  <c r="R5" i="12"/>
  <c r="S36" i="9"/>
  <c r="D21" i="10" s="1"/>
  <c r="S33" i="9"/>
  <c r="D10" i="10" s="1"/>
  <c r="S26" i="9"/>
  <c r="D9" i="10" s="1"/>
  <c r="J26" i="9"/>
  <c r="J33" i="9"/>
  <c r="J36" i="9"/>
  <c r="S37" i="9" l="1"/>
  <c r="J37" i="9"/>
  <c r="J6" i="9"/>
  <c r="J8" i="9" s="1"/>
  <c r="J10" i="9" s="1"/>
  <c r="S6" i="9"/>
  <c r="S8" i="9" s="1"/>
  <c r="R38" i="12"/>
  <c r="D13" i="10" s="1"/>
  <c r="R4" i="12"/>
  <c r="D12" i="10" s="1"/>
  <c r="P63" i="12"/>
  <c r="P59" i="12"/>
  <c r="P53" i="12"/>
  <c r="P42" i="12"/>
  <c r="P39" i="12"/>
  <c r="P33" i="12"/>
  <c r="P30" i="12"/>
  <c r="P23" i="12"/>
  <c r="P19" i="12"/>
  <c r="P15" i="12"/>
  <c r="P9" i="12"/>
  <c r="P5" i="12"/>
  <c r="G63" i="12"/>
  <c r="N63" i="12"/>
  <c r="C61" i="12"/>
  <c r="O59" i="12"/>
  <c r="L59" i="12"/>
  <c r="I59" i="12"/>
  <c r="F59" i="12"/>
  <c r="D59" i="12"/>
  <c r="G59" i="12"/>
  <c r="H53" i="12"/>
  <c r="C55" i="12"/>
  <c r="N39" i="12"/>
  <c r="J39" i="12"/>
  <c r="G39" i="12"/>
  <c r="O39" i="12"/>
  <c r="L39" i="12"/>
  <c r="K39" i="12"/>
  <c r="I39" i="12"/>
  <c r="H39" i="12"/>
  <c r="H33" i="12"/>
  <c r="O30" i="12"/>
  <c r="K30" i="12"/>
  <c r="H30" i="12"/>
  <c r="D30" i="12"/>
  <c r="C27" i="12"/>
  <c r="C21" i="12"/>
  <c r="H19" i="12"/>
  <c r="M15" i="12"/>
  <c r="K15" i="12"/>
  <c r="F15" i="12"/>
  <c r="N9" i="12"/>
  <c r="J9" i="12"/>
  <c r="G9" i="12"/>
  <c r="O5" i="12"/>
  <c r="K5" i="12"/>
  <c r="H5" i="12"/>
  <c r="R3" i="12" l="1"/>
  <c r="S10" i="9" s="1"/>
  <c r="P38" i="12"/>
  <c r="C13" i="10" s="1"/>
  <c r="O19" i="12"/>
  <c r="J23" i="12"/>
  <c r="C36" i="12"/>
  <c r="J59" i="12"/>
  <c r="P58" i="12"/>
  <c r="C22" i="10" s="1"/>
  <c r="G53" i="12"/>
  <c r="N53" i="12"/>
  <c r="H59" i="12"/>
  <c r="K59" i="12"/>
  <c r="F39" i="12"/>
  <c r="M39" i="12"/>
  <c r="D39" i="12"/>
  <c r="N59" i="12"/>
  <c r="N58" i="12" s="1"/>
  <c r="C65" i="12"/>
  <c r="J63" i="12"/>
  <c r="C68" i="12"/>
  <c r="F5" i="12"/>
  <c r="M5" i="12"/>
  <c r="H15" i="12"/>
  <c r="O15" i="12"/>
  <c r="G33" i="12"/>
  <c r="J33" i="12"/>
  <c r="N33" i="12"/>
  <c r="K53" i="12"/>
  <c r="O53" i="12"/>
  <c r="F63" i="12"/>
  <c r="F58" i="12" s="1"/>
  <c r="M63" i="12"/>
  <c r="P4" i="12"/>
  <c r="C12" i="10" s="1"/>
  <c r="K9" i="12"/>
  <c r="J15" i="12"/>
  <c r="G19" i="12"/>
  <c r="J19" i="12"/>
  <c r="N19" i="12"/>
  <c r="C25" i="12"/>
  <c r="C26" i="12"/>
  <c r="G30" i="12"/>
  <c r="J30" i="12"/>
  <c r="N30" i="12"/>
  <c r="F30" i="12"/>
  <c r="M30" i="12"/>
  <c r="D33" i="12"/>
  <c r="K33" i="12"/>
  <c r="O33" i="12"/>
  <c r="C41" i="12"/>
  <c r="Q41" i="12" s="1"/>
  <c r="F42" i="12"/>
  <c r="L42" i="12"/>
  <c r="M42" i="12"/>
  <c r="F53" i="12"/>
  <c r="M53" i="12"/>
  <c r="D63" i="12"/>
  <c r="H63" i="12"/>
  <c r="K63" i="12"/>
  <c r="O63" i="12"/>
  <c r="O58" i="12" s="1"/>
  <c r="C37" i="12"/>
  <c r="C7" i="12"/>
  <c r="Q7" i="12" s="1"/>
  <c r="D5" i="12"/>
  <c r="C11" i="12"/>
  <c r="Q11" i="12" s="1"/>
  <c r="C48" i="12"/>
  <c r="Q48" i="12" s="1"/>
  <c r="C57" i="12"/>
  <c r="D9" i="12"/>
  <c r="H9" i="12"/>
  <c r="O9" i="12"/>
  <c r="C29" i="12"/>
  <c r="Q29" i="12" s="1"/>
  <c r="C45" i="12"/>
  <c r="Q45" i="12" s="1"/>
  <c r="E42" i="12"/>
  <c r="J5" i="12"/>
  <c r="D42" i="12"/>
  <c r="C43" i="12"/>
  <c r="Q43" i="12" s="1"/>
  <c r="H42" i="12"/>
  <c r="H38" i="12" s="1"/>
  <c r="K42" i="12"/>
  <c r="O42" i="12"/>
  <c r="D53" i="12"/>
  <c r="C17" i="12"/>
  <c r="D15" i="12"/>
  <c r="D19" i="12"/>
  <c r="K19" i="12"/>
  <c r="D23" i="12"/>
  <c r="H23" i="12"/>
  <c r="K23" i="12"/>
  <c r="O23" i="12"/>
  <c r="G23" i="12"/>
  <c r="N23" i="12"/>
  <c r="C35" i="12"/>
  <c r="C46" i="12"/>
  <c r="Q46" i="12" s="1"/>
  <c r="I42" i="12"/>
  <c r="D58" i="12"/>
  <c r="M59" i="12"/>
  <c r="C67" i="12"/>
  <c r="F9" i="12"/>
  <c r="M9" i="12"/>
  <c r="C14" i="12"/>
  <c r="Q14" i="12" s="1"/>
  <c r="C22" i="12"/>
  <c r="C8" i="12"/>
  <c r="Q8" i="12" s="1"/>
  <c r="C13" i="12"/>
  <c r="Q13" i="12" s="1"/>
  <c r="F23" i="12"/>
  <c r="M23" i="12"/>
  <c r="F33" i="12"/>
  <c r="M33" i="12"/>
  <c r="C44" i="12"/>
  <c r="Q44" i="12" s="1"/>
  <c r="C56" i="12"/>
  <c r="G58" i="12"/>
  <c r="C66" i="12"/>
  <c r="G5" i="12"/>
  <c r="N5" i="12"/>
  <c r="G15" i="12"/>
  <c r="N15" i="12"/>
  <c r="F19" i="12"/>
  <c r="M19" i="12"/>
  <c r="C28" i="12"/>
  <c r="C32" i="12"/>
  <c r="Q32" i="12" s="1"/>
  <c r="I30" i="12"/>
  <c r="L30" i="12"/>
  <c r="I53" i="12"/>
  <c r="L53" i="12"/>
  <c r="J53" i="12"/>
  <c r="C62" i="12"/>
  <c r="I63" i="12"/>
  <c r="I58" i="12" s="1"/>
  <c r="L63" i="12"/>
  <c r="L58" i="12" s="1"/>
  <c r="C18" i="12"/>
  <c r="Q18" i="12" s="1"/>
  <c r="C12" i="12"/>
  <c r="Q12" i="12" s="1"/>
  <c r="C6" i="12"/>
  <c r="Q6" i="12" s="1"/>
  <c r="E5" i="12"/>
  <c r="I5" i="12"/>
  <c r="L5" i="12"/>
  <c r="C10" i="12"/>
  <c r="Q10" i="12" s="1"/>
  <c r="E9" i="12"/>
  <c r="I9" i="12"/>
  <c r="L9" i="12"/>
  <c r="C34" i="12"/>
  <c r="Q34" i="12" s="1"/>
  <c r="E33" i="12"/>
  <c r="I33" i="12"/>
  <c r="L33" i="12"/>
  <c r="C40" i="12"/>
  <c r="E39" i="12"/>
  <c r="G42" i="12"/>
  <c r="J42" i="12"/>
  <c r="N42" i="12"/>
  <c r="C54" i="12"/>
  <c r="Q54" i="12" s="1"/>
  <c r="E53" i="12"/>
  <c r="C16" i="12"/>
  <c r="E15" i="12"/>
  <c r="I15" i="12"/>
  <c r="L15" i="12"/>
  <c r="C20" i="12"/>
  <c r="E19" i="12"/>
  <c r="I19" i="12"/>
  <c r="L19" i="12"/>
  <c r="C24" i="12"/>
  <c r="E23" i="12"/>
  <c r="I23" i="12"/>
  <c r="L23" i="12"/>
  <c r="E30" i="12"/>
  <c r="C60" i="12"/>
  <c r="E59" i="12"/>
  <c r="C64" i="12"/>
  <c r="E63" i="12"/>
  <c r="Q36" i="9"/>
  <c r="C21" i="10" s="1"/>
  <c r="Q33" i="9"/>
  <c r="C10" i="10" s="1"/>
  <c r="Q26" i="9"/>
  <c r="C9" i="10" s="1"/>
  <c r="P36" i="9"/>
  <c r="O36" i="9"/>
  <c r="M36" i="9"/>
  <c r="L36" i="9"/>
  <c r="K36" i="9"/>
  <c r="I36" i="9"/>
  <c r="H36" i="9"/>
  <c r="G36" i="9"/>
  <c r="E36" i="9"/>
  <c r="D36" i="9"/>
  <c r="C29" i="9"/>
  <c r="R29" i="9" s="1"/>
  <c r="M33" i="9"/>
  <c r="I33" i="9"/>
  <c r="E33" i="9"/>
  <c r="C22" i="9"/>
  <c r="R22" i="9" s="1"/>
  <c r="C18" i="9"/>
  <c r="C7" i="9"/>
  <c r="E18" i="10" s="1"/>
  <c r="C5" i="9"/>
  <c r="E17" i="10" s="1"/>
  <c r="H58" i="12" l="1"/>
  <c r="M38" i="12"/>
  <c r="G38" i="12"/>
  <c r="L38" i="12"/>
  <c r="J58" i="12"/>
  <c r="R5" i="9"/>
  <c r="R7" i="9"/>
  <c r="O38" i="12"/>
  <c r="J4" i="12"/>
  <c r="G4" i="12"/>
  <c r="F38" i="12"/>
  <c r="D38" i="12"/>
  <c r="C39" i="12"/>
  <c r="Q39" i="12" s="1"/>
  <c r="C13" i="9"/>
  <c r="R13" i="9" s="1"/>
  <c r="Q6" i="9"/>
  <c r="Q8" i="9" s="1"/>
  <c r="C11" i="9"/>
  <c r="R11" i="9" s="1"/>
  <c r="M58" i="12"/>
  <c r="K38" i="12"/>
  <c r="H4" i="12"/>
  <c r="M4" i="12"/>
  <c r="N38" i="12"/>
  <c r="K58" i="12"/>
  <c r="P3" i="12"/>
  <c r="Q9" i="9" s="1"/>
  <c r="C53" i="12"/>
  <c r="Q53" i="12" s="1"/>
  <c r="O4" i="12"/>
  <c r="K4" i="12"/>
  <c r="N4" i="12"/>
  <c r="C63" i="12"/>
  <c r="F4" i="12"/>
  <c r="C23" i="12"/>
  <c r="Q23" i="12" s="1"/>
  <c r="C30" i="12"/>
  <c r="Q30" i="12" s="1"/>
  <c r="I38" i="12"/>
  <c r="D4" i="12"/>
  <c r="C19" i="12"/>
  <c r="C15" i="12"/>
  <c r="Q15" i="12" s="1"/>
  <c r="J38" i="12"/>
  <c r="E58" i="12"/>
  <c r="C59" i="12"/>
  <c r="L4" i="12"/>
  <c r="C33" i="12"/>
  <c r="Q33" i="12" s="1"/>
  <c r="I4" i="12"/>
  <c r="C42" i="12"/>
  <c r="Q42" i="12" s="1"/>
  <c r="C9" i="12"/>
  <c r="Q9" i="12" s="1"/>
  <c r="C5" i="12"/>
  <c r="Q5" i="12" s="1"/>
  <c r="E4" i="12"/>
  <c r="E38" i="12"/>
  <c r="C14" i="9"/>
  <c r="R14" i="9" s="1"/>
  <c r="M26" i="9"/>
  <c r="M37" i="9" s="1"/>
  <c r="C17" i="9"/>
  <c r="R17" i="9" s="1"/>
  <c r="C21" i="9"/>
  <c r="R21" i="9" s="1"/>
  <c r="C25" i="9"/>
  <c r="R25" i="9" s="1"/>
  <c r="F33" i="9"/>
  <c r="N33" i="9"/>
  <c r="C28" i="9"/>
  <c r="C32" i="9"/>
  <c r="C35" i="9"/>
  <c r="Q37" i="9"/>
  <c r="E26" i="9"/>
  <c r="E6" i="9" s="1"/>
  <c r="E8" i="9" s="1"/>
  <c r="G26" i="9"/>
  <c r="K26" i="9"/>
  <c r="O26" i="9"/>
  <c r="F26" i="9"/>
  <c r="N26" i="9"/>
  <c r="C16" i="9"/>
  <c r="R16" i="9" s="1"/>
  <c r="C20" i="9"/>
  <c r="R20" i="9" s="1"/>
  <c r="C24" i="9"/>
  <c r="G33" i="9"/>
  <c r="K33" i="9"/>
  <c r="O33" i="9"/>
  <c r="O37" i="9" s="1"/>
  <c r="C31" i="9"/>
  <c r="I26" i="9"/>
  <c r="I6" i="9" s="1"/>
  <c r="I8" i="9" s="1"/>
  <c r="D26" i="9"/>
  <c r="H26" i="9"/>
  <c r="L26" i="9"/>
  <c r="P26" i="9"/>
  <c r="C15" i="9"/>
  <c r="R15" i="9" s="1"/>
  <c r="C19" i="9"/>
  <c r="C23" i="9"/>
  <c r="R23" i="9" s="1"/>
  <c r="D33" i="9"/>
  <c r="H33" i="9"/>
  <c r="L33" i="9"/>
  <c r="P33" i="9"/>
  <c r="C30" i="9"/>
  <c r="F36" i="9"/>
  <c r="N36" i="9"/>
  <c r="C12" i="9"/>
  <c r="R12" i="9" s="1"/>
  <c r="C34" i="9"/>
  <c r="C27" i="9"/>
  <c r="H3" i="12" l="1"/>
  <c r="H9" i="9" s="1"/>
  <c r="G3" i="12"/>
  <c r="G9" i="9" s="1"/>
  <c r="F3" i="12"/>
  <c r="F9" i="9" s="1"/>
  <c r="D3" i="12"/>
  <c r="D9" i="9" s="1"/>
  <c r="O3" i="12"/>
  <c r="C58" i="12"/>
  <c r="E22" i="10" s="1"/>
  <c r="Q10" i="9"/>
  <c r="L3" i="12"/>
  <c r="M9" i="9" s="1"/>
  <c r="C36" i="9"/>
  <c r="G37" i="9"/>
  <c r="M6" i="9"/>
  <c r="M8" i="9" s="1"/>
  <c r="L6" i="9"/>
  <c r="L8" i="9" s="1"/>
  <c r="J3" i="12"/>
  <c r="K9" i="9" s="1"/>
  <c r="M3" i="12"/>
  <c r="N9" i="9" s="1"/>
  <c r="I37" i="9"/>
  <c r="C26" i="9"/>
  <c r="E9" i="10" s="1"/>
  <c r="N3" i="12"/>
  <c r="O9" i="9" s="1"/>
  <c r="K3" i="12"/>
  <c r="L9" i="9" s="1"/>
  <c r="F8" i="9"/>
  <c r="C33" i="9"/>
  <c r="E10" i="10" s="1"/>
  <c r="H6" i="9"/>
  <c r="H8" i="9" s="1"/>
  <c r="H10" i="9" s="1"/>
  <c r="K37" i="9"/>
  <c r="N37" i="9"/>
  <c r="P37" i="9"/>
  <c r="D37" i="9"/>
  <c r="E37" i="9"/>
  <c r="D6" i="9"/>
  <c r="D8" i="9" s="1"/>
  <c r="F37" i="9"/>
  <c r="I3" i="12"/>
  <c r="I9" i="9" s="1"/>
  <c r="I10" i="9" s="1"/>
  <c r="C38" i="12"/>
  <c r="E13" i="10" s="1"/>
  <c r="E3" i="12"/>
  <c r="E9" i="9" s="1"/>
  <c r="E10" i="9" s="1"/>
  <c r="C4" i="12"/>
  <c r="E12" i="10" s="1"/>
  <c r="L37" i="9"/>
  <c r="N6" i="9"/>
  <c r="N8" i="9" s="1"/>
  <c r="N10" i="9" s="1"/>
  <c r="O6" i="9"/>
  <c r="O8" i="9" s="1"/>
  <c r="H37" i="9"/>
  <c r="K6" i="9"/>
  <c r="K8" i="9" s="1"/>
  <c r="K10" i="9" s="1"/>
  <c r="P6" i="9"/>
  <c r="P8" i="9" s="1"/>
  <c r="P10" i="9" s="1"/>
  <c r="G6" i="9"/>
  <c r="G8" i="9" s="1"/>
  <c r="F10" i="9" l="1"/>
  <c r="G10" i="9"/>
  <c r="O10" i="9"/>
  <c r="M10" i="9"/>
  <c r="C9" i="9"/>
  <c r="R9" i="9" s="1"/>
  <c r="L10" i="9"/>
  <c r="E21" i="10"/>
  <c r="Q4" i="12"/>
  <c r="R33" i="9"/>
  <c r="R26" i="9"/>
  <c r="Q38" i="12"/>
  <c r="C3" i="12"/>
  <c r="Q3" i="12" s="1"/>
  <c r="C37" i="9"/>
  <c r="R37" i="9" s="1"/>
  <c r="C6" i="9"/>
  <c r="R6" i="9" s="1"/>
  <c r="D10" i="9"/>
  <c r="C8" i="9"/>
  <c r="R8" i="9" s="1"/>
  <c r="C10" i="9" l="1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E23" i="10"/>
  <c r="D23" i="10"/>
  <c r="C23" i="10"/>
  <c r="K20" i="10"/>
  <c r="K19" i="10"/>
  <c r="K18" i="10"/>
  <c r="K17" i="10"/>
  <c r="K16" i="10"/>
  <c r="K15" i="10"/>
  <c r="K14" i="10"/>
  <c r="K13" i="10"/>
  <c r="K12" i="10"/>
  <c r="K11" i="10"/>
  <c r="E11" i="10"/>
  <c r="D11" i="10"/>
  <c r="C11" i="10"/>
  <c r="K10" i="10"/>
  <c r="K9" i="10"/>
  <c r="K8" i="10"/>
  <c r="E8" i="10"/>
  <c r="D8" i="10"/>
  <c r="C8" i="10"/>
  <c r="K7" i="10"/>
  <c r="K6" i="10"/>
  <c r="K5" i="10"/>
  <c r="K4" i="10"/>
  <c r="K3" i="10"/>
  <c r="K2" i="10"/>
  <c r="C14" i="10" l="1"/>
  <c r="C25" i="10" s="1"/>
  <c r="D14" i="10"/>
  <c r="D25" i="10" s="1"/>
  <c r="E14" i="10"/>
  <c r="E25" i="10" s="1"/>
  <c r="G210" i="2" l="1"/>
  <c r="G212" i="2" l="1"/>
  <c r="G213" i="2" s="1"/>
  <c r="G215" i="2" s="1"/>
  <c r="G216" i="2" s="1"/>
  <c r="H30" i="8"/>
  <c r="G217" i="2" l="1"/>
  <c r="G251" i="2" s="1"/>
  <c r="G282" i="2"/>
  <c r="G350" i="2" l="1"/>
  <c r="G399" i="2" s="1"/>
  <c r="G400" i="2" s="1"/>
  <c r="G403" i="2" s="1"/>
  <c r="H251" i="2"/>
  <c r="H282" i="2"/>
  <c r="I251" i="2"/>
  <c r="H350" i="2" l="1"/>
  <c r="H399" i="2" s="1"/>
  <c r="H400" i="2" s="1"/>
  <c r="H403" i="2" s="1"/>
  <c r="I282" i="2"/>
  <c r="I350" i="2" s="1"/>
  <c r="I399" i="2" s="1"/>
  <c r="I400" i="2" s="1"/>
  <c r="I403" i="2" s="1"/>
</calcChain>
</file>

<file path=xl/sharedStrings.xml><?xml version="1.0" encoding="utf-8"?>
<sst xmlns="http://schemas.openxmlformats.org/spreadsheetml/2006/main" count="2762" uniqueCount="776">
  <si>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</si>
  <si>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</si>
  <si>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</si>
  <si>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</si>
  <si>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</si>
  <si>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</si>
  <si>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</si>
  <si>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</si>
  <si>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</si>
  <si>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</si>
  <si>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</si>
  <si>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</si>
  <si>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</si>
  <si>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</si>
  <si>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</si>
  <si>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</si>
  <si>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</si>
  <si>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PRIHODI</t>
  </si>
  <si>
    <t>08006</t>
  </si>
  <si>
    <t>Sveučilišta i veleučilišta u Republici Hrvatskoj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</si>
  <si>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</si>
  <si>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</si>
  <si>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</si>
  <si>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</si>
  <si>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Kamate na oročena sredstva izvor 31</t>
  </si>
  <si>
    <t>Kamate na depozite po viđenju izvor 31</t>
  </si>
  <si>
    <t>Prihodi od prodaje proizvoda i robe</t>
  </si>
  <si>
    <t>Prihodi od pruženih usluga</t>
  </si>
  <si>
    <t>Ostali prihodi za posebne namjene</t>
  </si>
  <si>
    <t>Sufinanciranje cijene usluge, participacije i slično</t>
  </si>
  <si>
    <t>Ostali prihodi izvor 43</t>
  </si>
  <si>
    <t>Pomoći EU</t>
  </si>
  <si>
    <t>Tekuće pomoći od institucija i tijela EU - ostalo</t>
  </si>
  <si>
    <t>Ostale pomoći</t>
  </si>
  <si>
    <t>Tekuće pomoći od inozemnih vlada izvan EU</t>
  </si>
  <si>
    <t>Tekuće pomoći od ostalih subjekata unutar općeg proračuna</t>
  </si>
  <si>
    <t>Tekuće pomoći proračunskim korisnicima iz proračuna koji im nije nadležan</t>
  </si>
  <si>
    <t>Tekući prijenosi između proračunskih korisnika istog proračuna</t>
  </si>
  <si>
    <t>Tekući prijenosi između proračunskih korisnika istog proračuna temeljem prijenosa EU sredstava</t>
  </si>
  <si>
    <t>Europski socijalni fond (ESF)</t>
  </si>
  <si>
    <t>Europski fond za regionalni razvoj (ERDF)</t>
  </si>
  <si>
    <t>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</si>
  <si>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</si>
  <si>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</si>
  <si>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</si>
  <si>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</si>
  <si>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 od fizičkih osoba - ostale</t>
  </si>
  <si>
    <t>Kapitalne donacije od trgovačkih društava</t>
  </si>
  <si>
    <t>Prihodi od nefin. imovine i nadoknade štete s osnova osig.</t>
  </si>
  <si>
    <t>Stambeni objekti za zaposlene izvor 71</t>
  </si>
  <si>
    <t>RASHODI</t>
  </si>
  <si>
    <t>Plaće za redovan rad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</si>
  <si>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</si>
  <si>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</si>
  <si>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</si>
  <si>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</si>
  <si>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</si>
  <si>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</si>
  <si>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Ostali nespomenuti rashodi poslovanja</t>
  </si>
  <si>
    <t>Poslovni objekti</t>
  </si>
  <si>
    <t>Premije osiguranja</t>
  </si>
  <si>
    <t>Službena putovanja</t>
  </si>
  <si>
    <t>Materijal i dijelovi za tekuće i investicijsko održavanje</t>
  </si>
  <si>
    <t>Intelektualne i osobne usluge</t>
  </si>
  <si>
    <t>Uredska oprema i namještaj</t>
  </si>
  <si>
    <t>Stručno usavršavanje zaposlenika</t>
  </si>
  <si>
    <t>Uredski materijal i ostali materijalni rashodi</t>
  </si>
  <si>
    <t>Ostale usluge</t>
  </si>
  <si>
    <t>Naknade troškova osobama izvan radnog odnosa</t>
  </si>
  <si>
    <t>Reprezentacija</t>
  </si>
  <si>
    <t>Članarine i norme</t>
  </si>
  <si>
    <t>Bankarske usluge i usluge platnog prometa</t>
  </si>
  <si>
    <t>Negativne tečajne razlike i razlike zbog primjene valutne kl</t>
  </si>
  <si>
    <t>Komunikacijska oprema</t>
  </si>
  <si>
    <t>Medicinska i laboratorijska oprema</t>
  </si>
  <si>
    <t>Knjige</t>
  </si>
  <si>
    <t>Ostale naknade troškova zaposlenima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</si>
  <si>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</si>
  <si>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</si>
  <si>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</si>
  <si>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</si>
  <si>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</si>
  <si>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</si>
  <si>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Računalne usluge</t>
  </si>
  <si>
    <t>Tekući prijenosi između proračunskih korisnika istog proraču</t>
  </si>
  <si>
    <t>Naknade građanima i kućanstvima u novcu</t>
  </si>
  <si>
    <t>Instrumenti, uređaji i strojevi</t>
  </si>
  <si>
    <t>Ulaganja u računalne programe</t>
  </si>
  <si>
    <t>Komunalne usluge</t>
  </si>
  <si>
    <t>Zakupnine i najamnine</t>
  </si>
  <si>
    <t>Službena, radna i zaštitna odjeća i obuća</t>
  </si>
  <si>
    <t>Oprema za održavanje i zaštitu</t>
  </si>
  <si>
    <t>Dodatna ulaganja na građevinskim objektima</t>
  </si>
  <si>
    <t>Licence</t>
  </si>
  <si>
    <t>Uređaji, strojevi i oprema za ostale namjene</t>
  </si>
  <si>
    <t>Ostala prava</t>
  </si>
  <si>
    <t>Naknade za rad predstavničkih i izvršnih tijela, povjerensta</t>
  </si>
  <si>
    <t>Zatezne kamate</t>
  </si>
  <si>
    <t>Ostali nespomenuti financijski rashodi</t>
  </si>
  <si>
    <t>Dodatna ulaganja na postrojenjima i opremi</t>
  </si>
  <si>
    <t>Plaće u naravi</t>
  </si>
  <si>
    <t>Troškovi sudskih postupaka</t>
  </si>
  <si>
    <t>Tekuće donacije u naravi</t>
  </si>
  <si>
    <t>Sportska i glazbena oprema</t>
  </si>
  <si>
    <t>Prijevozna sredstva u cestovnom prometu</t>
  </si>
  <si>
    <t>u kunama</t>
  </si>
  <si>
    <t>Izvor prihoda i primitaka</t>
  </si>
  <si>
    <t>Stavka</t>
  </si>
  <si>
    <t>Naziv stavke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</si>
  <si>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</si>
  <si>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</si>
  <si>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</si>
  <si>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</si>
  <si>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</si>
  <si>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</si>
  <si>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</si>
  <si>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</si>
  <si>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</si>
  <si>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</si>
  <si>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</si>
  <si>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</si>
  <si>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PRIHODI (6+7)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</si>
  <si>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</si>
  <si>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</si>
  <si>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</si>
  <si>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</si>
  <si>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</si>
  <si>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</si>
  <si>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</si>
  <si>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</si>
  <si>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</si>
  <si>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</si>
  <si>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</si>
  <si>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</si>
  <si>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</si>
  <si>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</si>
  <si>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</si>
  <si>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</si>
  <si>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</si>
  <si>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</si>
  <si>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</si>
  <si>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</si>
  <si>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</si>
  <si>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</si>
  <si>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</si>
  <si>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</si>
  <si>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</si>
  <si>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</si>
  <si>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</si>
  <si>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</si>
  <si>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</si>
  <si>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</si>
  <si>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</si>
  <si>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</si>
  <si>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</si>
  <si>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</si>
  <si>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</si>
  <si>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</si>
  <si>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</si>
  <si>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</si>
  <si>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</si>
  <si>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</si>
  <si>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725</t>
  </si>
  <si>
    <t>Prihodi od prodaje višegodišnjih nasada i osnovnog stada</t>
  </si>
  <si>
    <t>7</t>
  </si>
  <si>
    <t>Primljeni krediti i zajmovi od kreditnih i ostalih financijskih institucija u javnom sektoru</t>
  </si>
  <si>
    <t>8</t>
  </si>
  <si>
    <t>Ukupno (po izvorima)</t>
  </si>
  <si>
    <t>GISKO</t>
  </si>
  <si>
    <t>REKTORAT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</si>
  <si>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</si>
  <si>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</si>
  <si>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</si>
  <si>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</si>
  <si>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</si>
  <si>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</si>
  <si>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</si>
  <si>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</si>
  <si>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</si>
  <si>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</si>
  <si>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</si>
  <si>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</si>
  <si>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</si>
  <si>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</si>
  <si>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</si>
  <si>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</si>
  <si>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R.B.</t>
  </si>
  <si>
    <t>SASTAVNICA</t>
  </si>
  <si>
    <t>AKADEMIJA ZA UMJETNOST I KULTURU</t>
  </si>
  <si>
    <t>EKONOMSKI FAKULTET</t>
  </si>
  <si>
    <t>FAKULTET AGROBIOTEHNIČKIH ZNANOSTI</t>
  </si>
  <si>
    <t>FAKULTET ELEKTROTEHNIKE, RAČUNARSTVA I INFORMACIJSKIH TEHNOLOGIJA</t>
  </si>
  <si>
    <t>FILOZOFSKI FAKULTET</t>
  </si>
  <si>
    <t>FAKULTET ZA DENTALNU MEDICINU I ZDRAVSTVO</t>
  </si>
  <si>
    <t>FAKULTET ZA ODGOJNE I OBRAZOVNE ZNANOSTI</t>
  </si>
  <si>
    <t xml:space="preserve">GRAĐEVINSKI I ARHITEKTONSKI FAKULTET </t>
  </si>
  <si>
    <t>KATOLIČKI BOGOSLOVNI FAKULTET ĐAKOVO</t>
  </si>
  <si>
    <t>MEDICINSKI FAKULTET</t>
  </si>
  <si>
    <t>PRAVNI FAKULTET</t>
  </si>
  <si>
    <t>PREHRAMBENO TEHNOLOŠKI FAKULTET</t>
  </si>
  <si>
    <t>STROJARSKI FAKULTET</t>
  </si>
  <si>
    <t>ODJEL ZA BIOLOGIJU</t>
  </si>
  <si>
    <t>ODJEL ZA FIZIKU</t>
  </si>
  <si>
    <t>16.</t>
  </si>
  <si>
    <t>ODJEL ZA KEMIJU</t>
  </si>
  <si>
    <t>17.</t>
  </si>
  <si>
    <t>ODJEL ZA MATEMATIKU</t>
  </si>
  <si>
    <t>18.</t>
  </si>
  <si>
    <t>STUC OSIJEK</t>
  </si>
  <si>
    <t>STUC SLAVONSKI BROD</t>
  </si>
  <si>
    <t>19.</t>
  </si>
  <si>
    <t>20.</t>
  </si>
  <si>
    <t>21.</t>
  </si>
  <si>
    <t>Sveučilište Josipa Jurja Strossmayera u Osijeku</t>
  </si>
  <si>
    <t>Opis izvora</t>
  </si>
  <si>
    <t>UKUPNI PRIHODI I PRIMICI</t>
  </si>
  <si>
    <t>UKUPNI RASHODI I IZDACI</t>
  </si>
  <si>
    <t>RAZLIKA  - VIŠAK / MANJAK</t>
  </si>
  <si>
    <t>08091</t>
  </si>
  <si>
    <t>SVEUČILIŠTE J.J STROSSMAYERA U OSIJEKU</t>
  </si>
  <si>
    <t>31000 OSIJEK</t>
  </si>
  <si>
    <t>SVEUČILIŠTE J.J STROSSMAYERA U OSIJEKU - EKONOMSKI FAKULTET</t>
  </si>
  <si>
    <t>TRG LJUDEVITA GAJA 7</t>
  </si>
  <si>
    <t>52778515544</t>
  </si>
  <si>
    <t xml:space="preserve">SVEUČILIŠTE J.J.STROSSMAYERA U OSIJEKU - ELEKTROTEHNIČKI FAKULTET </t>
  </si>
  <si>
    <t>KNEZA TRPIMIRA 2 B</t>
  </si>
  <si>
    <t>95494259952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</si>
  <si>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</si>
  <si>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</si>
  <si>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</si>
  <si>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</si>
  <si>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</si>
  <si>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</si>
  <si>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SVEUČILIŠTE J.J STROSSMAYERA U OSIJEKU - GRAĐEVINSKI FAKULTET</t>
  </si>
  <si>
    <t xml:space="preserve">DRINSKA 16 A </t>
  </si>
  <si>
    <t>04150850819</t>
  </si>
  <si>
    <t>SVEUČILIŠTE J.J STROSSMAYERA U OSIJEKU - MEDICINSKI FAKULTET</t>
  </si>
  <si>
    <t>HUTTLEROVA 4</t>
  </si>
  <si>
    <t>16214165873</t>
  </si>
  <si>
    <t>SVEUČILIŠTE J.J STROSSMAYERA U OSIJEKU - POLJOPRIVREDNI FAKULTET</t>
  </si>
  <si>
    <t>VLADIMIRA PRELOGA 1</t>
  </si>
  <si>
    <t>98816779821</t>
  </si>
  <si>
    <t>SVEUČILIŠTE J.J STROSSMAYERA U OSIJEKU - PRAVNI FAKULTET</t>
  </si>
  <si>
    <t>STJEPANA RADIĆA 13</t>
  </si>
  <si>
    <t xml:space="preserve"> 31000 OSIJEK</t>
  </si>
  <si>
    <t>26416570803</t>
  </si>
  <si>
    <t>SVEUČILIŠTE J.J STROSSMAYERA U OSIJEKU - PREHRAMBENO TEHNOLOŠKI FAKULTET</t>
  </si>
  <si>
    <t>FRANJE KUHAČA 20</t>
  </si>
  <si>
    <t>96371000697</t>
  </si>
  <si>
    <t>SVEUČILIŠTE J.J STROSSMAYERA U OSIJEKU - STROJARSKI FAKULTET U SLAVONSKOME BRODU</t>
  </si>
  <si>
    <t>TRG IVANE BRLIĆ MAŽURANIĆ 2</t>
  </si>
  <si>
    <t>35000 SLAVONSKI BROD</t>
  </si>
  <si>
    <t>65410788616</t>
  </si>
  <si>
    <t>SVEUČILIŠTE J.J STROSSMAYERA U OSIJEKU - FAKULTET ZA ODGOJNE I OBRAZOVNE ZNANOSTI</t>
  </si>
  <si>
    <t>CARA HADRIJANA 10</t>
  </si>
  <si>
    <t>28082679513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</si>
  <si>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</si>
  <si>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</si>
  <si>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</si>
  <si>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</si>
  <si>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</si>
  <si>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</si>
  <si>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</si>
  <si>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</si>
  <si>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</si>
  <si>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</si>
  <si>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</si>
  <si>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</si>
  <si>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</si>
  <si>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</si>
  <si>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TRG dr. ŽARKA DOLINARA 1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</si>
  <si>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</si>
  <si>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</si>
  <si>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</si>
  <si>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</si>
  <si>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</si>
  <si>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</si>
  <si>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</si>
  <si>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</si>
  <si>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</si>
  <si>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</si>
  <si>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</si>
  <si>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</si>
  <si>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</si>
  <si>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</si>
  <si>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</si>
  <si>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</si>
  <si>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</si>
  <si>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</si>
  <si>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</si>
  <si>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</si>
  <si>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</si>
  <si>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</si>
  <si>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</si>
  <si>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</si>
  <si>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</si>
  <si>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</si>
  <si>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</si>
  <si>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</si>
  <si>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</si>
  <si>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</si>
  <si>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</si>
  <si>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</si>
  <si>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</si>
  <si>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</si>
  <si>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</si>
  <si>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</si>
  <si>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</si>
  <si>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</si>
  <si>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</si>
  <si>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</si>
  <si>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</si>
  <si>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</si>
  <si>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</si>
  <si>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</si>
  <si>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</si>
  <si>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</si>
  <si>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</si>
  <si>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</si>
  <si>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</si>
  <si>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</si>
  <si>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</si>
  <si>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</si>
  <si>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</si>
  <si>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</si>
  <si>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</si>
  <si>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</si>
  <si>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</si>
  <si>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</si>
  <si>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</si>
  <si>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</si>
  <si>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</si>
  <si>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</si>
  <si>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</si>
  <si>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</si>
  <si>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</si>
  <si>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</si>
  <si>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</si>
  <si>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</si>
  <si>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</si>
  <si>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</si>
  <si>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</si>
  <si>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</si>
  <si>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</si>
  <si>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</si>
  <si>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</si>
  <si>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</si>
  <si>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</si>
  <si>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</si>
  <si>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</si>
  <si>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</si>
  <si>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</si>
  <si>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</si>
  <si>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</si>
  <si>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</si>
  <si>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</si>
  <si>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</si>
  <si>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</si>
  <si>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</si>
  <si>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</si>
  <si>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</si>
  <si>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</si>
  <si>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</si>
  <si>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</si>
  <si>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</si>
  <si>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</si>
  <si>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</si>
  <si>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</si>
  <si>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</si>
  <si>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</si>
  <si>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</si>
  <si>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</si>
  <si>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</si>
  <si>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</si>
  <si>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</si>
  <si>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</si>
  <si>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</si>
  <si>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</si>
  <si>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</si>
  <si>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</si>
  <si>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</si>
  <si>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</si>
  <si>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</si>
  <si>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</si>
  <si>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</si>
  <si>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</si>
  <si>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</si>
  <si>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</si>
  <si>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</si>
  <si>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</si>
  <si>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</si>
  <si>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</si>
  <si>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</si>
  <si>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</si>
  <si>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</si>
  <si>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</si>
  <si>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</si>
  <si>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</si>
  <si>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</si>
  <si>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</si>
  <si>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</si>
  <si>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</si>
  <si>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</si>
  <si>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</si>
  <si>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</si>
  <si>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</si>
  <si>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</si>
  <si>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</si>
  <si>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</si>
  <si>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</si>
  <si>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</si>
  <si>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</si>
  <si>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</si>
  <si>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</si>
  <si>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</si>
  <si>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</si>
  <si>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</si>
  <si>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</si>
  <si>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</si>
  <si>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</si>
  <si>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</si>
  <si>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</si>
  <si>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</si>
  <si>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</si>
  <si>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</si>
  <si>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</si>
  <si>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</si>
  <si>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</si>
  <si>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</si>
  <si>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</si>
  <si>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</si>
  <si>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</si>
  <si>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</si>
  <si>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</si>
  <si>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</si>
  <si>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</si>
  <si>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</si>
  <si>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</si>
  <si>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</si>
  <si>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</si>
  <si>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</si>
  <si>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</si>
  <si>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</si>
  <si>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</si>
  <si>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</si>
  <si>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</si>
  <si>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</si>
  <si>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</si>
  <si>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</si>
  <si>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</si>
  <si>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</si>
  <si>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</si>
  <si>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</si>
  <si>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</si>
  <si>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</si>
  <si>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</si>
  <si>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</si>
  <si>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</si>
  <si>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</si>
  <si>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</si>
  <si>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</si>
  <si>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</si>
  <si>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</si>
  <si>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</si>
  <si>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</si>
  <si>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</si>
  <si>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</si>
  <si>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</si>
  <si>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</si>
  <si>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</si>
  <si>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</si>
  <si>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</si>
  <si>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</si>
  <si>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</si>
  <si>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</si>
  <si>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</si>
  <si>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</si>
  <si>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</si>
  <si>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</si>
  <si>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</si>
  <si>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</si>
  <si>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</si>
  <si>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</si>
  <si>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</si>
  <si>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</si>
  <si>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</si>
  <si>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</si>
  <si>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</si>
  <si>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</si>
  <si>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</si>
  <si>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</si>
  <si>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</si>
  <si>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</si>
  <si>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</si>
  <si>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</si>
  <si>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</si>
  <si>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</si>
  <si>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</si>
  <si>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</si>
  <si>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</si>
  <si>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</si>
  <si>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</si>
  <si>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</si>
  <si>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</si>
  <si>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</si>
  <si>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</si>
  <si>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</si>
  <si>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</si>
  <si>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</si>
  <si>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</si>
  <si>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</si>
  <si>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</si>
  <si>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</si>
  <si>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</si>
  <si>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</si>
  <si>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</si>
  <si>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</si>
  <si>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</si>
  <si>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</si>
  <si>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</si>
  <si>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</si>
  <si>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</si>
  <si>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</si>
  <si>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</si>
  <si>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</si>
  <si>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</si>
  <si>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</si>
  <si>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</si>
  <si>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</si>
  <si>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</si>
  <si>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</si>
  <si>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</si>
  <si>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</si>
  <si>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</si>
  <si>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</si>
  <si>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</si>
  <si>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</si>
  <si>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</si>
  <si>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</si>
  <si>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</si>
  <si>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</si>
  <si>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</si>
  <si>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</si>
  <si>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</si>
  <si>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</si>
  <si>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</si>
  <si>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</si>
  <si>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</si>
  <si>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</si>
  <si>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</si>
  <si>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</si>
  <si>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</si>
  <si>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</si>
  <si>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</si>
  <si>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</si>
  <si>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</si>
  <si>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</si>
  <si>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</si>
  <si>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</si>
  <si>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</si>
  <si>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</si>
  <si>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</si>
  <si>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</si>
  <si>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</si>
  <si>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</si>
  <si>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</si>
  <si>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</si>
  <si>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</si>
  <si>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</si>
  <si>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</si>
  <si>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</si>
  <si>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</si>
  <si>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</si>
  <si>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</si>
  <si>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</si>
  <si>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</si>
  <si>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</si>
  <si>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</si>
  <si>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</si>
  <si>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</si>
  <si>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</si>
  <si>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</si>
  <si>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</si>
  <si>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</si>
  <si>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</si>
  <si>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</si>
  <si>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</si>
  <si>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</si>
  <si>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</si>
  <si>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</si>
  <si>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</si>
  <si>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</si>
  <si>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</si>
  <si>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</si>
  <si>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</si>
  <si>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</si>
  <si>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</si>
  <si>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</si>
  <si>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</si>
  <si>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</si>
  <si>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</si>
  <si>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</si>
  <si>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</si>
  <si>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</si>
  <si>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</si>
  <si>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</si>
  <si>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</si>
  <si>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</si>
  <si>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</si>
  <si>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</si>
  <si>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</si>
  <si>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</si>
  <si>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</si>
  <si>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</si>
  <si>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</si>
  <si>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</si>
  <si>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</si>
  <si>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</si>
  <si>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</si>
  <si>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</si>
  <si>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</si>
  <si>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</si>
  <si>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</si>
  <si>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IZVOR 81                Namjenski primici od zaduživanja</t>
  </si>
  <si>
    <t>651</t>
  </si>
  <si>
    <t xml:space="preserve">Upravne i administrativne pristojbe </t>
  </si>
  <si>
    <t>Indeks Izmjene i dopune/Plan *100</t>
  </si>
  <si>
    <r>
      <t xml:space="preserve">ODNOS </t>
    </r>
    <r>
      <rPr>
        <b/>
        <sz val="8"/>
        <rFont val="Calibri"/>
        <family val="2"/>
        <charset val="238"/>
      </rPr>
      <t>(unosi se s negativnim predznakom)</t>
    </r>
  </si>
  <si>
    <t>Šifra</t>
  </si>
  <si>
    <t>Naziv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</si>
  <si>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</si>
  <si>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</si>
  <si>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</si>
  <si>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</si>
  <si>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</si>
  <si>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</si>
  <si>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</si>
  <si>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</si>
  <si>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</si>
  <si>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</si>
  <si>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</si>
  <si>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</si>
  <si>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</si>
  <si>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</si>
  <si>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</si>
  <si>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</si>
  <si>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</si>
  <si>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</si>
  <si>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</si>
  <si>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</si>
  <si>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</si>
  <si>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</si>
  <si>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</si>
  <si>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</si>
  <si>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</si>
  <si>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</si>
  <si>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</si>
  <si>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</si>
  <si>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</si>
  <si>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</si>
  <si>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</si>
  <si>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</si>
  <si>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</si>
  <si>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</si>
  <si>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</si>
  <si>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</si>
  <si>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</si>
  <si>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</si>
  <si>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</si>
  <si>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</si>
  <si>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</si>
  <si>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</si>
  <si>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</si>
  <si>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</si>
  <si>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</si>
  <si>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</si>
  <si>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</si>
  <si>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</si>
  <si>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</si>
  <si>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</si>
  <si>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</si>
  <si>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</si>
  <si>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</si>
  <si>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</si>
  <si>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</si>
  <si>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</si>
  <si>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</si>
  <si>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</si>
  <si>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</si>
  <si>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OSTVARENJE 31.10.2019.</t>
  </si>
  <si>
    <t>SVEUČILIŠTE JOSIPA JURJA STROSSMAYERA U OSIJEKU</t>
  </si>
  <si>
    <t>IZMJENE I DOPUNE FINANCIJSKOG PLANA</t>
  </si>
  <si>
    <t>INDEKS IZMJENE I DOPUNE/PLAN*100</t>
  </si>
  <si>
    <t>PRIHODI I PRIMICI</t>
  </si>
  <si>
    <t>RASHODI I IZDACI</t>
  </si>
  <si>
    <t>NETO FINAN.</t>
  </si>
  <si>
    <t>A621003</t>
  </si>
  <si>
    <t>A622122</t>
  </si>
  <si>
    <t>A622123</t>
  </si>
  <si>
    <t>Pohranjene knjige, umjetnička djela i slične vrijednosti</t>
  </si>
  <si>
    <t>A621038</t>
  </si>
  <si>
    <t>SVEUKUPNO 11</t>
  </si>
  <si>
    <t>A679090</t>
  </si>
  <si>
    <t>A679071</t>
  </si>
  <si>
    <t>sveukupno 43</t>
  </si>
  <si>
    <t>sveukupno 51</t>
  </si>
  <si>
    <t>Naknade građanima i kućanstvima iz EU sredstava</t>
  </si>
  <si>
    <t>Naknade građanima i kućanstvima u naravi</t>
  </si>
  <si>
    <t>sveukupno 52</t>
  </si>
  <si>
    <t>sveukupno 61</t>
  </si>
  <si>
    <t>SVEUKUPNO</t>
  </si>
  <si>
    <t>K679084</t>
  </si>
  <si>
    <t>K679106</t>
  </si>
  <si>
    <t>sveukupno 12</t>
  </si>
  <si>
    <t>671 - izvor 11</t>
  </si>
  <si>
    <t xml:space="preserve">UKUPNO </t>
  </si>
  <si>
    <t>Tekuće pomoći od institucija i tijela EU - IPA</t>
  </si>
  <si>
    <t>Tekuće pomoći temeljem prijenosa EU sredstava</t>
  </si>
  <si>
    <t>Kapitalni prijenosi između proračunskih korisnika istog proračuna</t>
  </si>
  <si>
    <t>Kapitalne donacije od ostalih subjekata izvan opće države</t>
  </si>
  <si>
    <t>Ostali stambeni objekti izvor 71</t>
  </si>
  <si>
    <t>671 - izvor 12</t>
  </si>
  <si>
    <t>SVEUKUPNO PRIHODI</t>
  </si>
  <si>
    <t>SVEUKUPNO RASHODI</t>
  </si>
  <si>
    <t>RAZLIKA</t>
  </si>
  <si>
    <t>NETO</t>
  </si>
  <si>
    <t>OSTVARENJE 31.10.2020.</t>
  </si>
  <si>
    <t>IZMJENE I DOPUNE 2020.</t>
  </si>
  <si>
    <t>Prihodi / rashodi</t>
  </si>
  <si>
    <t>Izvor</t>
  </si>
  <si>
    <t>Opis stavke</t>
  </si>
  <si>
    <t>Aktivnost</t>
  </si>
  <si>
    <t>IZMJENE I DOPUNE FINANCIJSKOG PLANA ZA  2020. GODINU</t>
  </si>
  <si>
    <t>PLAN 2020.</t>
  </si>
  <si>
    <t>IZMJENE PLANA  PRIHODA I PRIMITAKA ZA 2020. GODINU</t>
  </si>
  <si>
    <t>IZMJENE I DOPUNE PLANA 
UKUPNO za 2020.</t>
  </si>
  <si>
    <t>2020.</t>
  </si>
  <si>
    <t>PLAN ZA 2020.</t>
  </si>
  <si>
    <t>IZMJENE I DOPUNE FINANCIJSKOG PLANA RASHODA I IZDATAKA ZA 2020.  GODINU</t>
  </si>
  <si>
    <t>22.</t>
  </si>
  <si>
    <t xml:space="preserve">KINEZIOLOŠKI FAKULTET </t>
  </si>
  <si>
    <t>FINANCIJSKI PLAN 2020.</t>
  </si>
  <si>
    <t>IZMJENE I DOPUNE FINANCIJSKOG PLANA ZA 2020. GODINU</t>
  </si>
  <si>
    <t>Plan
za 2020.</t>
  </si>
  <si>
    <t>Ostvarenje 31.10.2020.</t>
  </si>
  <si>
    <t>Izmjene i dopune  plana 
za 2020.</t>
  </si>
  <si>
    <t>KONSOLIDIRANI PREGLED PRIHODA I RASHODA, PRIMITAKA I IZDATAKA ZA 2020. GODINU</t>
  </si>
  <si>
    <t xml:space="preserve">IZVOR </t>
  </si>
  <si>
    <t xml:space="preserve">         Opći prihodi i primici </t>
  </si>
  <si>
    <t xml:space="preserve">    Sredstva učešća za pomoći</t>
  </si>
  <si>
    <t xml:space="preserve">      Prihodi za posebne namjene </t>
  </si>
  <si>
    <t xml:space="preserve">                         Inozemne donacije </t>
  </si>
  <si>
    <t xml:space="preserve">          Vlastiti prihodi </t>
  </si>
  <si>
    <t xml:space="preserve">           Pomoći EU</t>
  </si>
  <si>
    <t xml:space="preserve">       Ostale pomoći </t>
  </si>
  <si>
    <t>Ostale refundacije iz sredstava EU</t>
  </si>
  <si>
    <t xml:space="preserve"> Europski fond za regionalni razvoj (EFRR)</t>
  </si>
  <si>
    <t xml:space="preserve">         Donacije </t>
  </si>
  <si>
    <t xml:space="preserve"> Prihodi od nefinancijske imovine i nadoknade šteta s osnova osiguranja</t>
  </si>
  <si>
    <t>Namjenski primici od zaduživanja</t>
  </si>
  <si>
    <t>IZVOR 11</t>
  </si>
  <si>
    <t>Opći prihodi i primici - redovna djelatnost</t>
  </si>
  <si>
    <t>Opći prihodi i primici - programsko financiranje</t>
  </si>
  <si>
    <t>Opći prihodi i primici - vježbaonice</t>
  </si>
  <si>
    <t>RAZLIKA  - VIŠAK / MANJAK (PRIHODI-RASHODI)</t>
  </si>
  <si>
    <t>UKUPNO 11</t>
  </si>
  <si>
    <t>FINANCIJSKI PLAN ZA 2020. GODINU - KONSOLIDIRANI PREGLED PRIHODA I RASHODA, PRIMITAKA I IZDATAKA  PO IZVORIMA</t>
  </si>
  <si>
    <t>Sportska oprema</t>
  </si>
  <si>
    <t>nOVI PRIHOD</t>
  </si>
  <si>
    <t>Prihodi od pozitivnih tečajnih razlika</t>
  </si>
  <si>
    <t>Ostali prihod</t>
  </si>
  <si>
    <t>Usluge banaka</t>
  </si>
  <si>
    <t>Tekuće donacije iz EU sredstava</t>
  </si>
  <si>
    <t>EKONOMSKI FAKULTET U OSIJEKU</t>
  </si>
  <si>
    <t>Primici od povrata depozita od kreditnih i ostalih financijskih institucija - tuzemni</t>
  </si>
  <si>
    <t>U Osijeku, 16. prosinac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</si>
</sst>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n&quot;;[Red]\-#,##0.00\ &quot;kn&quot;"/>
    <numFmt numFmtId="164" formatCode="#,##0_ ;\-#,##0\ "/>
    <numFmt numFmtId="165" formatCode="_-* #,##0.00_-;\-* #,##0.00_-;_-* &quot;-&quot;??_-;_-@_-"/>
    <numFmt numFmtId="166" formatCode="#&quot;.&quot;"/>
    <numFmt numFmtId="167" formatCode="00000000"/>
  </numFmts>
  <fonts count="76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sz val="8"/>
      <color rgb="FF000000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MS Sans Serif"/>
      <charset val="238"/>
    </font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Open Sans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8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Open Sans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8"/>
      <color rgb="FFFFFFFF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none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theme="0"/>
      </right>
      <top style="medium">
        <color indexed="64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1">
    <xf numFmtId="0" fontId="0" fillId="0" borderId="0"/>
    <xf numFmtId="4" fontId="8" fillId="3" borderId="4" applyNumberFormat="0" applyProtection="0">
      <alignment horizontal="left" vertical="center" indent="1" justifyLastLine="1"/>
    </xf>
    <xf numFmtId="4" fontId="8" fillId="3" borderId="4" applyNumberFormat="0" applyProtection="0">
      <alignment horizontal="left" vertical="center" indent="1" justifyLastLine="1"/>
    </xf>
    <xf numFmtId="0" fontId="5" fillId="2" borderId="0"/>
    <xf numFmtId="4" fontId="8" fillId="2" borderId="4" applyNumberFormat="0" applyProtection="0">
      <alignment horizontal="right" vertical="center"/>
    </xf>
    <xf numFmtId="0" fontId="11" fillId="2" borderId="0"/>
    <xf numFmtId="0" fontId="12" fillId="2" borderId="0"/>
    <xf numFmtId="0" fontId="14" fillId="2" borderId="0"/>
    <xf numFmtId="0" fontId="4" fillId="2" borderId="0"/>
    <xf numFmtId="165" fontId="26" fillId="2" borderId="0" applyFont="0" applyFill="0" applyBorder="0" applyAlignment="0" applyProtection="0"/>
    <xf numFmtId="0" fontId="25" fillId="2" borderId="0"/>
    <xf numFmtId="0" fontId="6" fillId="2" borderId="0"/>
    <xf numFmtId="4" fontId="8" fillId="6" borderId="4" applyNumberFormat="0" applyProtection="0">
      <alignment vertical="center"/>
    </xf>
    <xf numFmtId="4" fontId="8" fillId="7" borderId="4" applyNumberFormat="0" applyProtection="0">
      <alignment horizontal="left" vertical="center" indent="1" justifyLastLine="1"/>
    </xf>
    <xf numFmtId="4" fontId="8" fillId="8" borderId="4" applyNumberFormat="0" applyProtection="0">
      <alignment horizontal="right" vertical="center"/>
    </xf>
    <xf numFmtId="0" fontId="8" fillId="5" borderId="4" applyNumberFormat="0" applyProtection="0">
      <alignment horizontal="left" vertical="center" indent="1" justifyLastLine="1"/>
    </xf>
    <xf numFmtId="0" fontId="8" fillId="9" borderId="4" applyNumberFormat="0" applyProtection="0">
      <alignment horizontal="left" vertical="center" indent="1" justifyLastLine="1"/>
    </xf>
    <xf numFmtId="0" fontId="8" fillId="4" borderId="4" applyNumberFormat="0" applyProtection="0">
      <alignment horizontal="left" vertical="center" indent="1" justifyLastLine="1"/>
    </xf>
    <xf numFmtId="0" fontId="8" fillId="10" borderId="4" applyNumberFormat="0" applyProtection="0">
      <alignment horizontal="left" vertical="center" indent="1" justifyLastLine="1"/>
    </xf>
    <xf numFmtId="0" fontId="27" fillId="11" borderId="27" applyBorder="0"/>
    <xf numFmtId="0" fontId="6" fillId="2" borderId="0"/>
    <xf numFmtId="4" fontId="9" fillId="13" borderId="4" applyNumberFormat="0" applyProtection="0">
      <alignment horizontal="left" vertical="center" indent="1"/>
    </xf>
    <xf numFmtId="4" fontId="9" fillId="13" borderId="4" applyNumberFormat="0" applyProtection="0">
      <alignment horizontal="left" vertical="center" indent="1"/>
    </xf>
    <xf numFmtId="0" fontId="4" fillId="2" borderId="0">
      <alignment vertical="center"/>
    </xf>
    <xf numFmtId="4" fontId="9" fillId="2" borderId="4" applyNumberFormat="0" applyProtection="0">
      <alignment horizontal="right" vertical="center"/>
    </xf>
    <xf numFmtId="4" fontId="8" fillId="6" borderId="31" applyNumberFormat="0" applyProtection="0">
      <alignment vertical="center"/>
    </xf>
    <xf numFmtId="4" fontId="8" fillId="7" borderId="31" applyNumberFormat="0" applyProtection="0">
      <alignment horizontal="left" vertical="center" indent="1" justifyLastLine="1"/>
    </xf>
    <xf numFmtId="4" fontId="8" fillId="3" borderId="31" applyNumberFormat="0" applyProtection="0">
      <alignment horizontal="left" vertical="center" indent="1" justifyLastLine="1"/>
    </xf>
    <xf numFmtId="4" fontId="8" fillId="8" borderId="31" applyNumberFormat="0" applyProtection="0">
      <alignment horizontal="right" vertical="center"/>
    </xf>
    <xf numFmtId="0" fontId="8" fillId="5" borderId="31" applyNumberFormat="0" applyProtection="0">
      <alignment horizontal="left" vertical="center" indent="1" justifyLastLine="1"/>
    </xf>
    <xf numFmtId="0" fontId="8" fillId="9" borderId="31" applyNumberFormat="0" applyProtection="0">
      <alignment horizontal="left" vertical="center" indent="1" justifyLastLine="1"/>
    </xf>
    <xf numFmtId="0" fontId="8" fillId="4" borderId="31" applyNumberFormat="0" applyProtection="0">
      <alignment horizontal="left" vertical="center" indent="1" justifyLastLine="1"/>
    </xf>
    <xf numFmtId="0" fontId="8" fillId="10" borderId="31" applyNumberFormat="0" applyProtection="0">
      <alignment horizontal="left" vertical="center" indent="1" justifyLastLine="1"/>
    </xf>
    <xf numFmtId="4" fontId="8" fillId="2" borderId="31" applyNumberFormat="0" applyProtection="0">
      <alignment horizontal="right" vertical="center"/>
    </xf>
    <xf numFmtId="4" fontId="8" fillId="3" borderId="31" applyNumberFormat="0" applyProtection="0">
      <alignment horizontal="left" vertical="center" indent="1" justifyLastLine="1"/>
    </xf>
    <xf numFmtId="4" fontId="9" fillId="13" borderId="31" applyNumberFormat="0" applyProtection="0">
      <alignment horizontal="left" vertical="center" indent="1"/>
    </xf>
    <xf numFmtId="4" fontId="9" fillId="13" borderId="31" applyNumberFormat="0" applyProtection="0">
      <alignment horizontal="left" vertical="center" indent="1"/>
    </xf>
    <xf numFmtId="4" fontId="9" fillId="2" borderId="31" applyNumberFormat="0" applyProtection="0">
      <alignment horizontal="right" vertical="center"/>
    </xf>
    <xf numFmtId="0" fontId="24" fillId="2" borderId="0"/>
    <xf numFmtId="0" fontId="24" fillId="2" borderId="0"/>
    <xf numFmtId="0" fontId="24" fillId="2" borderId="0"/>
    <xf numFmtId="0" fontId="35" fillId="2" borderId="0"/>
    <xf numFmtId="0" fontId="35" fillId="2" borderId="0"/>
    <xf numFmtId="0" fontId="24" fillId="2" borderId="0"/>
    <xf numFmtId="0" fontId="3" fillId="2" borderId="0"/>
    <xf numFmtId="0" fontId="3" fillId="2" borderId="0"/>
    <xf numFmtId="0" fontId="3" fillId="2" borderId="0">
      <alignment vertical="center"/>
    </xf>
    <xf numFmtId="0" fontId="2" fillId="2" borderId="0"/>
    <xf numFmtId="0" fontId="2" fillId="2" borderId="0"/>
    <xf numFmtId="0" fontId="2" fillId="2" borderId="0">
      <alignment vertical="center"/>
    </xf>
    <xf numFmtId="0" fontId="1" fillId="2" borderId="0"/>
    <xf numFmtId="0" fontId="60" fillId="2" borderId="0"/>
    <xf numFmtId="0" fontId="1" fillId="2" borderId="0"/>
    <xf numFmtId="0" fontId="1" fillId="2" borderId="0">
      <alignment vertical="center"/>
    </xf>
    <xf numFmtId="0" fontId="1" fillId="2" borderId="0"/>
    <xf numFmtId="0" fontId="1" fillId="2" borderId="0"/>
    <xf numFmtId="0" fontId="1" fillId="2" borderId="0">
      <alignment vertical="center"/>
    </xf>
    <xf numFmtId="0" fontId="1" fillId="2" borderId="0"/>
    <xf numFmtId="0" fontId="9" fillId="29" borderId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6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6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6" fillId="41" borderId="0" applyNumberFormat="0" applyBorder="0" applyAlignment="0" applyProtection="0"/>
    <xf numFmtId="0" fontId="67" fillId="36" borderId="0" applyNumberFormat="0" applyBorder="0" applyAlignment="0" applyProtection="0"/>
    <xf numFmtId="0" fontId="67" fillId="42" borderId="0" applyNumberFormat="0" applyBorder="0" applyAlignment="0" applyProtection="0"/>
    <xf numFmtId="0" fontId="66" fillId="37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6" fillId="35" borderId="0" applyNumberFormat="0" applyBorder="0" applyAlignment="0" applyProtection="0"/>
    <xf numFmtId="0" fontId="67" fillId="17" borderId="0" applyNumberFormat="0" applyBorder="0" applyAlignment="0" applyProtection="0"/>
    <xf numFmtId="0" fontId="67" fillId="45" borderId="0" applyNumberFormat="0" applyBorder="0" applyAlignment="0" applyProtection="0"/>
    <xf numFmtId="0" fontId="66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4" fontId="70" fillId="7" borderId="31" applyNumberFormat="0" applyProtection="0">
      <alignment vertical="center"/>
    </xf>
    <xf numFmtId="0" fontId="63" fillId="6" borderId="80" applyNumberFormat="0" applyProtection="0">
      <alignment horizontal="left" vertical="top" indent="1"/>
    </xf>
    <xf numFmtId="4" fontId="8" fillId="50" borderId="31" applyNumberFormat="0" applyProtection="0">
      <alignment horizontal="right" vertical="center"/>
    </xf>
    <xf numFmtId="4" fontId="8" fillId="51" borderId="31" applyNumberFormat="0" applyProtection="0">
      <alignment horizontal="right" vertical="center"/>
    </xf>
    <xf numFmtId="4" fontId="8" fillId="52" borderId="36" applyNumberFormat="0" applyProtection="0">
      <alignment horizontal="right" vertical="center"/>
    </xf>
    <xf numFmtId="4" fontId="8" fillId="32" borderId="31" applyNumberFormat="0" applyProtection="0">
      <alignment horizontal="right" vertical="center"/>
    </xf>
    <xf numFmtId="4" fontId="8" fillId="53" borderId="31" applyNumberFormat="0" applyProtection="0">
      <alignment horizontal="right" vertical="center"/>
    </xf>
    <xf numFmtId="4" fontId="8" fillId="54" borderId="31" applyNumberFormat="0" applyProtection="0">
      <alignment horizontal="right" vertical="center"/>
    </xf>
    <xf numFmtId="4" fontId="8" fillId="31" borderId="31" applyNumberFormat="0" applyProtection="0">
      <alignment horizontal="right" vertical="center"/>
    </xf>
    <xf numFmtId="4" fontId="8" fillId="30" borderId="31" applyNumberFormat="0" applyProtection="0">
      <alignment horizontal="right" vertical="center"/>
    </xf>
    <xf numFmtId="4" fontId="8" fillId="55" borderId="31" applyNumberFormat="0" applyProtection="0">
      <alignment horizontal="right" vertical="center"/>
    </xf>
    <xf numFmtId="4" fontId="8" fillId="56" borderId="36" applyNumberFormat="0" applyProtection="0">
      <alignment horizontal="left" vertical="center" indent="1" justifyLastLine="1"/>
    </xf>
    <xf numFmtId="4" fontId="62" fillId="11" borderId="36" applyNumberFormat="0" applyProtection="0">
      <alignment horizontal="left" vertical="center" indent="1" justifyLastLine="1"/>
    </xf>
    <xf numFmtId="4" fontId="62" fillId="11" borderId="36" applyNumberFormat="0" applyProtection="0">
      <alignment horizontal="left" vertical="center" indent="1" justifyLastLine="1"/>
    </xf>
    <xf numFmtId="4" fontId="8" fillId="10" borderId="36" applyNumberFormat="0" applyProtection="0">
      <alignment horizontal="left" vertical="center" indent="1" justifyLastLine="1"/>
    </xf>
    <xf numFmtId="4" fontId="8" fillId="8" borderId="36" applyNumberFormat="0" applyProtection="0">
      <alignment horizontal="left" vertical="center" indent="1" justifyLastLine="1"/>
    </xf>
    <xf numFmtId="0" fontId="8" fillId="11" borderId="80" applyNumberFormat="0" applyProtection="0">
      <alignment horizontal="left" vertical="top" indent="1"/>
    </xf>
    <xf numFmtId="0" fontId="8" fillId="8" borderId="80" applyNumberFormat="0" applyProtection="0">
      <alignment horizontal="left" vertical="top" indent="1"/>
    </xf>
    <xf numFmtId="0" fontId="8" fillId="4" borderId="80" applyNumberFormat="0" applyProtection="0">
      <alignment horizontal="left" vertical="top" indent="1"/>
    </xf>
    <xf numFmtId="0" fontId="8" fillId="10" borderId="80" applyNumberFormat="0" applyProtection="0">
      <alignment horizontal="left" vertical="top" indent="1"/>
    </xf>
    <xf numFmtId="0" fontId="8" fillId="57" borderId="81" applyNumberFormat="0">
      <protection locked="0"/>
    </xf>
    <xf numFmtId="4" fontId="61" fillId="58" borderId="80" applyNumberFormat="0" applyProtection="0">
      <alignment vertical="center"/>
    </xf>
    <xf numFmtId="4" fontId="71" fillId="2" borderId="3" applyNumberFormat="0" applyProtection="0">
      <alignment vertical="center"/>
    </xf>
    <xf numFmtId="4" fontId="61" fillId="5" borderId="80" applyNumberFormat="0" applyProtection="0">
      <alignment horizontal="left" vertical="center" indent="1"/>
    </xf>
    <xf numFmtId="0" fontId="61" fillId="58" borderId="80" applyNumberFormat="0" applyProtection="0">
      <alignment horizontal="left" vertical="top" indent="1"/>
    </xf>
    <xf numFmtId="4" fontId="70" fillId="15" borderId="31" applyNumberFormat="0" applyProtection="0">
      <alignment horizontal="right" vertical="center"/>
    </xf>
    <xf numFmtId="0" fontId="61" fillId="8" borderId="80" applyNumberFormat="0" applyProtection="0">
      <alignment horizontal="left" vertical="top" indent="1"/>
    </xf>
    <xf numFmtId="4" fontId="64" fillId="59" borderId="36" applyNumberFormat="0" applyProtection="0">
      <alignment horizontal="left" vertical="center" indent="1" justifyLastLine="1"/>
    </xf>
    <xf numFmtId="0" fontId="71" fillId="2" borderId="3"/>
    <xf numFmtId="4" fontId="65" fillId="57" borderId="31" applyNumberFormat="0" applyProtection="0">
      <alignment horizontal="right" vertical="center"/>
    </xf>
    <xf numFmtId="0" fontId="69" fillId="2" borderId="0" applyNumberFormat="0" applyFill="0" applyBorder="0" applyAlignment="0" applyProtection="0"/>
  </cellStyleXfs>
  <cellXfs count="554">
    <xf numFmtId="0" fontId="0" fillId="2" borderId="0" xfId="0" applyFill="1"/>
    <xf numFmtId="3" fontId="15" fillId="0" borderId="0" xfId="7" applyNumberFormat="1" applyFont="1" applyFill="1" applyAlignment="1">
      <alignment vertical="center"/>
    </xf>
    <xf numFmtId="3" fontId="15" fillId="0" borderId="3" xfId="7" applyNumberFormat="1" applyFont="1" applyFill="1" applyBorder="1" applyAlignment="1">
      <alignment vertical="center"/>
    </xf>
    <xf numFmtId="3" fontId="17" fillId="0" borderId="8" xfId="7" applyNumberFormat="1" applyFont="1" applyFill="1" applyBorder="1" applyAlignment="1">
      <alignment vertical="center"/>
    </xf>
    <xf numFmtId="3" fontId="17" fillId="0" borderId="11" xfId="7" applyNumberFormat="1" applyFont="1" applyFill="1" applyBorder="1" applyAlignment="1">
      <alignment vertical="center"/>
    </xf>
    <xf numFmtId="3" fontId="15" fillId="0" borderId="2" xfId="7" applyNumberFormat="1" applyFont="1" applyFill="1" applyBorder="1" applyAlignment="1">
      <alignment vertical="center"/>
    </xf>
    <xf numFmtId="3" fontId="17" fillId="0" borderId="18" xfId="7" applyNumberFormat="1" applyFont="1" applyFill="1" applyBorder="1" applyAlignment="1">
      <alignment vertical="center"/>
    </xf>
    <xf numFmtId="3" fontId="17" fillId="0" borderId="2" xfId="7" applyNumberFormat="1" applyFont="1" applyFill="1" applyBorder="1" applyAlignment="1">
      <alignment vertical="center"/>
    </xf>
    <xf numFmtId="0" fontId="0" fillId="0" borderId="0" xfId="0"/>
    <xf numFmtId="0" fontId="29" fillId="2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0" fontId="29" fillId="2" borderId="0" xfId="0" applyNumberFormat="1" applyFont="1" applyFill="1" applyBorder="1" applyAlignment="1" applyProtection="1">
      <alignment wrapText="1"/>
    </xf>
    <xf numFmtId="0" fontId="28" fillId="15" borderId="0" xfId="0" applyNumberFormat="1" applyFont="1" applyFill="1" applyBorder="1" applyAlignment="1" applyProtection="1">
      <alignment horizontal="center"/>
    </xf>
    <xf numFmtId="0" fontId="29" fillId="15" borderId="0" xfId="0" applyNumberFormat="1" applyFont="1" applyFill="1" applyBorder="1" applyAlignment="1" applyProtection="1">
      <alignment wrapText="1"/>
    </xf>
    <xf numFmtId="0" fontId="29" fillId="15" borderId="0" xfId="0" applyNumberFormat="1" applyFont="1" applyFill="1" applyBorder="1" applyAlignment="1" applyProtection="1"/>
    <xf numFmtId="0" fontId="33" fillId="2" borderId="0" xfId="20" applyFont="1" applyAlignment="1" applyProtection="1"/>
    <xf numFmtId="0" fontId="34" fillId="2" borderId="0" xfId="20" applyFont="1" applyAlignment="1" applyProtection="1">
      <alignment vertical="center"/>
    </xf>
    <xf numFmtId="166" fontId="10" fillId="14" borderId="1" xfId="5" applyNumberFormat="1" applyFont="1" applyFill="1" applyBorder="1" applyAlignment="1" applyProtection="1">
      <alignment horizontal="center" vertical="center"/>
    </xf>
    <xf numFmtId="1" fontId="10" fillId="14" borderId="1" xfId="5" applyNumberFormat="1" applyFont="1" applyFill="1" applyBorder="1" applyAlignment="1" applyProtection="1">
      <alignment horizontal="right" vertical="center"/>
    </xf>
    <xf numFmtId="0" fontId="10" fillId="14" borderId="1" xfId="5" applyFont="1" applyFill="1" applyBorder="1" applyAlignment="1" applyProtection="1">
      <alignment horizontal="left" vertical="center"/>
    </xf>
    <xf numFmtId="167" fontId="10" fillId="14" borderId="1" xfId="5" applyNumberFormat="1" applyFont="1" applyFill="1" applyBorder="1" applyAlignment="1" applyProtection="1">
      <alignment horizontal="center" vertical="center"/>
    </xf>
    <xf numFmtId="49" fontId="10" fillId="14" borderId="1" xfId="5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0" fillId="14" borderId="1" xfId="42" applyFont="1" applyFill="1" applyBorder="1" applyAlignment="1" applyProtection="1">
      <alignment horizontal="left" vertical="center"/>
    </xf>
    <xf numFmtId="167" fontId="10" fillId="14" borderId="1" xfId="42" applyNumberFormat="1" applyFont="1" applyFill="1" applyBorder="1" applyAlignment="1" applyProtection="1">
      <alignment horizontal="center" vertical="center"/>
    </xf>
    <xf numFmtId="0" fontId="36" fillId="2" borderId="0" xfId="20" applyFont="1" applyAlignment="1" applyProtection="1">
      <alignment horizontal="left" vertical="center" wrapText="1"/>
    </xf>
    <xf numFmtId="0" fontId="37" fillId="16" borderId="35" xfId="20" applyFont="1" applyFill="1" applyBorder="1" applyAlignment="1" applyProtection="1">
      <alignment horizontal="center" vertical="center" wrapText="1"/>
    </xf>
    <xf numFmtId="0" fontId="30" fillId="2" borderId="36" xfId="20" applyFont="1" applyBorder="1" applyAlignment="1" applyProtection="1">
      <alignment horizontal="left" vertical="center" wrapText="1"/>
    </xf>
    <xf numFmtId="3" fontId="36" fillId="17" borderId="36" xfId="20" applyNumberFormat="1" applyFont="1" applyFill="1" applyBorder="1" applyAlignment="1" applyProtection="1">
      <alignment horizontal="right" vertical="center" wrapText="1"/>
    </xf>
    <xf numFmtId="0" fontId="30" fillId="2" borderId="36" xfId="20" applyFont="1" applyBorder="1" applyAlignment="1" applyProtection="1">
      <alignment horizontal="center" vertical="center" wrapText="1"/>
    </xf>
    <xf numFmtId="3" fontId="36" fillId="2" borderId="36" xfId="20" applyNumberFormat="1" applyFont="1" applyFill="1" applyBorder="1" applyAlignment="1" applyProtection="1">
      <alignment horizontal="right" vertical="center"/>
    </xf>
    <xf numFmtId="0" fontId="30" fillId="2" borderId="36" xfId="20" applyFont="1" applyBorder="1" applyAlignment="1" applyProtection="1">
      <alignment horizontal="left" vertical="center"/>
    </xf>
    <xf numFmtId="3" fontId="34" fillId="2" borderId="0" xfId="20" applyNumberFormat="1" applyFont="1" applyAlignment="1" applyProtection="1">
      <alignment vertical="center"/>
    </xf>
    <xf numFmtId="0" fontId="30" fillId="2" borderId="36" xfId="20" applyFont="1" applyBorder="1" applyAlignment="1" applyProtection="1">
      <alignment horizontal="center" vertical="center"/>
    </xf>
    <xf numFmtId="3" fontId="36" fillId="17" borderId="36" xfId="20" applyNumberFormat="1" applyFont="1" applyFill="1" applyBorder="1" applyAlignment="1" applyProtection="1">
      <alignment horizontal="right" vertical="center"/>
    </xf>
    <xf numFmtId="3" fontId="36" fillId="2" borderId="36" xfId="20" applyNumberFormat="1" applyFont="1" applyFill="1" applyBorder="1" applyAlignment="1" applyProtection="1">
      <alignment horizontal="right" vertical="center" wrapText="1"/>
    </xf>
    <xf numFmtId="3" fontId="30" fillId="2" borderId="36" xfId="20" applyNumberFormat="1" applyFont="1" applyFill="1" applyBorder="1" applyAlignment="1" applyProtection="1">
      <alignment horizontal="right" vertical="center" wrapText="1"/>
    </xf>
    <xf numFmtId="0" fontId="36" fillId="2" borderId="36" xfId="20" applyFont="1" applyBorder="1" applyAlignment="1" applyProtection="1">
      <alignment horizontal="left" vertical="center" wrapText="1"/>
    </xf>
    <xf numFmtId="3" fontId="36" fillId="2" borderId="0" xfId="20" applyNumberFormat="1" applyFont="1" applyAlignment="1" applyProtection="1">
      <alignment horizontal="right" vertical="center"/>
    </xf>
    <xf numFmtId="3" fontId="36" fillId="18" borderId="36" xfId="20" applyNumberFormat="1" applyFont="1" applyFill="1" applyBorder="1" applyAlignment="1" applyProtection="1">
      <alignment horizontal="right" vertical="center"/>
    </xf>
    <xf numFmtId="3" fontId="36" fillId="18" borderId="36" xfId="20" applyNumberFormat="1" applyFont="1" applyFill="1" applyBorder="1" applyAlignment="1" applyProtection="1">
      <alignment horizontal="right" vertical="center" wrapText="1"/>
    </xf>
    <xf numFmtId="3" fontId="31" fillId="2" borderId="0" xfId="20" applyNumberFormat="1" applyFont="1" applyAlignment="1" applyProtection="1">
      <alignment vertical="center"/>
    </xf>
    <xf numFmtId="0" fontId="37" fillId="16" borderId="35" xfId="20" applyFont="1" applyFill="1" applyBorder="1" applyAlignment="1" applyProtection="1">
      <alignment horizontal="left" vertical="center" wrapText="1"/>
    </xf>
    <xf numFmtId="3" fontId="37" fillId="16" borderId="35" xfId="20" applyNumberFormat="1" applyFont="1" applyFill="1" applyBorder="1" applyAlignment="1" applyProtection="1">
      <alignment horizontal="right" vertical="center"/>
    </xf>
    <xf numFmtId="8" fontId="34" fillId="2" borderId="0" xfId="20" applyNumberFormat="1" applyFont="1" applyAlignment="1" applyProtection="1">
      <alignment vertical="center"/>
    </xf>
    <xf numFmtId="0" fontId="32" fillId="2" borderId="0" xfId="20" applyFont="1" applyProtection="1"/>
    <xf numFmtId="0" fontId="32" fillId="2" borderId="0" xfId="20" applyFont="1" applyAlignment="1" applyProtection="1">
      <alignment vertical="center"/>
    </xf>
    <xf numFmtId="167" fontId="10" fillId="14" borderId="1" xfId="5" quotePrefix="1" applyNumberFormat="1" applyFont="1" applyFill="1" applyBorder="1" applyAlignment="1" applyProtection="1">
      <alignment horizontal="center" vertical="center"/>
    </xf>
    <xf numFmtId="0" fontId="10" fillId="14" borderId="1" xfId="5" applyFont="1" applyFill="1" applyBorder="1" applyAlignment="1" applyProtection="1"/>
    <xf numFmtId="167" fontId="10" fillId="14" borderId="1" xfId="5" applyNumberFormat="1" applyFont="1" applyFill="1" applyBorder="1" applyAlignment="1" applyProtection="1">
      <alignment horizontal="left" vertical="center"/>
    </xf>
    <xf numFmtId="166" fontId="10" fillId="19" borderId="1" xfId="5" applyNumberFormat="1" applyFont="1" applyFill="1" applyBorder="1" applyAlignment="1" applyProtection="1">
      <alignment horizontal="center" vertical="center"/>
    </xf>
    <xf numFmtId="1" fontId="10" fillId="19" borderId="1" xfId="5" applyNumberFormat="1" applyFont="1" applyFill="1" applyBorder="1" applyAlignment="1" applyProtection="1">
      <alignment horizontal="right" vertical="center"/>
    </xf>
    <xf numFmtId="0" fontId="10" fillId="19" borderId="1" xfId="5" applyFont="1" applyFill="1" applyBorder="1" applyAlignment="1" applyProtection="1">
      <alignment horizontal="left" vertical="center"/>
    </xf>
    <xf numFmtId="167" fontId="10" fillId="19" borderId="1" xfId="5" applyNumberFormat="1" applyFont="1" applyFill="1" applyBorder="1" applyAlignment="1" applyProtection="1">
      <alignment horizontal="center" vertical="center"/>
    </xf>
    <xf numFmtId="49" fontId="10" fillId="19" borderId="1" xfId="5" applyNumberFormat="1" applyFont="1" applyFill="1" applyBorder="1" applyAlignment="1" applyProtection="1">
      <alignment horizontal="center" vertical="center"/>
    </xf>
    <xf numFmtId="49" fontId="0" fillId="19" borderId="0" xfId="0" applyNumberFormat="1" applyFill="1" applyProtection="1"/>
    <xf numFmtId="167" fontId="10" fillId="19" borderId="1" xfId="5" applyNumberFormat="1" applyFont="1" applyFill="1" applyBorder="1" applyAlignment="1" applyProtection="1">
      <alignment horizontal="left" vertical="center"/>
    </xf>
    <xf numFmtId="0" fontId="0" fillId="19" borderId="0" xfId="0" applyFill="1" applyProtection="1"/>
    <xf numFmtId="0" fontId="7" fillId="2" borderId="0" xfId="0" applyFont="1" applyFill="1"/>
    <xf numFmtId="1" fontId="22" fillId="2" borderId="0" xfId="5" applyNumberFormat="1" applyFont="1" applyAlignment="1" applyProtection="1">
      <alignment vertical="center" wrapText="1"/>
    </xf>
    <xf numFmtId="0" fontId="22" fillId="2" borderId="0" xfId="5" applyFont="1" applyAlignment="1" applyProtection="1">
      <alignment vertical="center"/>
    </xf>
    <xf numFmtId="0" fontId="22" fillId="2" borderId="0" xfId="5" applyFont="1" applyAlignment="1" applyProtection="1">
      <alignment horizontal="right" vertical="center"/>
    </xf>
    <xf numFmtId="1" fontId="41" fillId="12" borderId="35" xfId="5" applyNumberFormat="1" applyFont="1" applyFill="1" applyBorder="1" applyAlignment="1" applyProtection="1">
      <alignment horizontal="left" vertical="center" wrapText="1"/>
    </xf>
    <xf numFmtId="0" fontId="42" fillId="12" borderId="35" xfId="5" applyNumberFormat="1" applyFont="1" applyFill="1" applyBorder="1" applyAlignment="1" applyProtection="1">
      <alignment horizontal="center" vertical="center" wrapText="1"/>
    </xf>
    <xf numFmtId="0" fontId="41" fillId="12" borderId="35" xfId="5" applyFont="1" applyFill="1" applyBorder="1" applyAlignment="1" applyProtection="1">
      <alignment horizontal="center" vertical="center" wrapText="1"/>
    </xf>
    <xf numFmtId="0" fontId="42" fillId="12" borderId="35" xfId="5" applyFont="1" applyFill="1" applyBorder="1" applyAlignment="1" applyProtection="1">
      <alignment horizontal="center" vertical="center" wrapText="1"/>
    </xf>
    <xf numFmtId="0" fontId="41" fillId="12" borderId="44" xfId="5" applyFont="1" applyFill="1" applyBorder="1" applyAlignment="1" applyProtection="1">
      <alignment horizontal="center" vertical="center" wrapText="1"/>
    </xf>
    <xf numFmtId="0" fontId="22" fillId="2" borderId="1" xfId="38" applyFont="1" applyFill="1" applyBorder="1" applyAlignment="1" applyProtection="1">
      <alignment horizontal="left" vertical="center" wrapText="1"/>
    </xf>
    <xf numFmtId="3" fontId="41" fillId="12" borderId="35" xfId="5" applyNumberFormat="1" applyFont="1" applyFill="1" applyBorder="1" applyAlignment="1" applyProtection="1">
      <alignment horizontal="right"/>
    </xf>
    <xf numFmtId="3" fontId="43" fillId="2" borderId="1" xfId="5" applyNumberFormat="1" applyFont="1" applyFill="1" applyBorder="1" applyAlignment="1" applyProtection="1">
      <alignment vertical="center"/>
      <protection locked="0"/>
    </xf>
    <xf numFmtId="3" fontId="43" fillId="2" borderId="2" xfId="5" applyNumberFormat="1" applyFont="1" applyFill="1" applyBorder="1" applyAlignment="1" applyProtection="1">
      <alignment vertical="center"/>
      <protection locked="0"/>
    </xf>
    <xf numFmtId="0" fontId="21" fillId="20" borderId="1" xfId="38" applyFont="1" applyFill="1" applyBorder="1" applyAlignment="1" applyProtection="1">
      <alignment horizontal="left" vertical="center" wrapText="1"/>
    </xf>
    <xf numFmtId="3" fontId="40" fillId="20" borderId="1" xfId="5" applyNumberFormat="1" applyFont="1" applyFill="1" applyBorder="1" applyAlignment="1" applyProtection="1">
      <alignment vertical="center"/>
    </xf>
    <xf numFmtId="3" fontId="40" fillId="20" borderId="2" xfId="5" applyNumberFormat="1" applyFont="1" applyFill="1" applyBorder="1" applyAlignment="1" applyProtection="1">
      <alignment vertical="center"/>
    </xf>
    <xf numFmtId="164" fontId="43" fillId="2" borderId="1" xfId="5" applyNumberFormat="1" applyFont="1" applyFill="1" applyBorder="1" applyAlignment="1" applyProtection="1">
      <alignment vertical="center"/>
      <protection locked="0"/>
    </xf>
    <xf numFmtId="164" fontId="43" fillId="2" borderId="2" xfId="5" applyNumberFormat="1" applyFont="1" applyFill="1" applyBorder="1" applyAlignment="1" applyProtection="1">
      <alignment vertical="center"/>
      <protection locked="0"/>
    </xf>
    <xf numFmtId="0" fontId="22" fillId="2" borderId="34" xfId="38" applyFont="1" applyFill="1" applyBorder="1" applyAlignment="1" applyProtection="1">
      <alignment horizontal="left" vertical="center" wrapText="1"/>
    </xf>
    <xf numFmtId="3" fontId="43" fillId="20" borderId="34" xfId="5" applyNumberFormat="1" applyFont="1" applyFill="1" applyBorder="1" applyAlignment="1" applyProtection="1">
      <alignment vertical="center"/>
    </xf>
    <xf numFmtId="3" fontId="43" fillId="20" borderId="47" xfId="5" applyNumberFormat="1" applyFont="1" applyFill="1" applyBorder="1" applyAlignment="1" applyProtection="1">
      <alignment vertical="center"/>
    </xf>
    <xf numFmtId="0" fontId="22" fillId="2" borderId="14" xfId="38" applyFont="1" applyFill="1" applyBorder="1" applyAlignment="1" applyProtection="1">
      <alignment horizontal="left" vertical="center" wrapText="1"/>
    </xf>
    <xf numFmtId="3" fontId="41" fillId="12" borderId="46" xfId="5" applyNumberFormat="1" applyFont="1" applyFill="1" applyBorder="1" applyAlignment="1" applyProtection="1">
      <alignment horizontal="right"/>
    </xf>
    <xf numFmtId="3" fontId="43" fillId="2" borderId="14" xfId="5" applyNumberFormat="1" applyFont="1" applyFill="1" applyBorder="1" applyAlignment="1" applyProtection="1">
      <alignment vertical="center"/>
    </xf>
    <xf numFmtId="3" fontId="43" fillId="2" borderId="15" xfId="5" applyNumberFormat="1" applyFont="1" applyFill="1" applyBorder="1" applyAlignment="1" applyProtection="1">
      <alignment vertical="center"/>
    </xf>
    <xf numFmtId="0" fontId="23" fillId="20" borderId="1" xfId="38" applyFont="1" applyFill="1" applyBorder="1" applyAlignment="1" applyProtection="1">
      <alignment horizontal="left" vertical="center" wrapText="1"/>
    </xf>
    <xf numFmtId="3" fontId="44" fillId="20" borderId="1" xfId="5" applyNumberFormat="1" applyFont="1" applyFill="1" applyBorder="1" applyAlignment="1" applyProtection="1">
      <alignment vertical="center"/>
    </xf>
    <xf numFmtId="3" fontId="44" fillId="20" borderId="2" xfId="5" applyNumberFormat="1" applyFont="1" applyFill="1" applyBorder="1" applyAlignment="1" applyProtection="1">
      <alignment vertical="center"/>
    </xf>
    <xf numFmtId="0" fontId="43" fillId="2" borderId="1" xfId="39" applyFont="1" applyFill="1" applyBorder="1" applyAlignment="1" applyProtection="1">
      <alignment horizontal="left" wrapText="1"/>
    </xf>
    <xf numFmtId="0" fontId="22" fillId="2" borderId="1" xfId="40" applyFont="1" applyFill="1" applyBorder="1" applyAlignment="1" applyProtection="1">
      <alignment horizontal="left" vertical="center" wrapText="1"/>
    </xf>
    <xf numFmtId="1" fontId="41" fillId="12" borderId="35" xfId="5" applyNumberFormat="1" applyFont="1" applyFill="1" applyBorder="1" applyAlignment="1" applyProtection="1">
      <alignment horizontal="center" vertical="center" wrapText="1"/>
    </xf>
    <xf numFmtId="0" fontId="45" fillId="12" borderId="35" xfId="5" applyFont="1" applyFill="1" applyBorder="1" applyAlignment="1" applyProtection="1">
      <alignment horizontal="center" vertical="center" wrapText="1"/>
    </xf>
    <xf numFmtId="0" fontId="45" fillId="12" borderId="35" xfId="5" applyNumberFormat="1" applyFont="1" applyFill="1" applyBorder="1" applyAlignment="1" applyProtection="1">
      <alignment horizontal="center" vertical="center" wrapText="1"/>
    </xf>
    <xf numFmtId="0" fontId="46" fillId="21" borderId="1" xfId="5" applyFont="1" applyFill="1" applyBorder="1" applyAlignment="1" applyProtection="1">
      <alignment vertical="center" wrapText="1"/>
    </xf>
    <xf numFmtId="3" fontId="46" fillId="21" borderId="1" xfId="5" applyNumberFormat="1" applyFont="1" applyFill="1" applyBorder="1" applyAlignment="1" applyProtection="1">
      <alignment vertical="center"/>
    </xf>
    <xf numFmtId="3" fontId="46" fillId="21" borderId="1" xfId="5" applyNumberFormat="1" applyFont="1" applyFill="1" applyBorder="1" applyAlignment="1" applyProtection="1">
      <alignment vertical="center" wrapText="1"/>
    </xf>
    <xf numFmtId="3" fontId="47" fillId="22" borderId="1" xfId="5" applyNumberFormat="1" applyFont="1" applyFill="1" applyBorder="1" applyAlignment="1" applyProtection="1">
      <alignment horizontal="left" vertical="center"/>
    </xf>
    <xf numFmtId="3" fontId="47" fillId="22" borderId="1" xfId="5" applyNumberFormat="1" applyFont="1" applyFill="1" applyBorder="1" applyAlignment="1" applyProtection="1">
      <alignment vertical="center" wrapText="1"/>
    </xf>
    <xf numFmtId="3" fontId="48" fillId="22" borderId="1" xfId="5" applyNumberFormat="1" applyFont="1" applyFill="1" applyBorder="1" applyProtection="1"/>
    <xf numFmtId="3" fontId="47" fillId="22" borderId="1" xfId="5" applyNumberFormat="1" applyFont="1" applyFill="1" applyBorder="1" applyAlignment="1" applyProtection="1">
      <alignment vertical="center"/>
    </xf>
    <xf numFmtId="3" fontId="49" fillId="15" borderId="1" xfId="5" applyNumberFormat="1" applyFont="1" applyFill="1" applyBorder="1" applyAlignment="1" applyProtection="1">
      <alignment horizontal="center" vertical="center"/>
    </xf>
    <xf numFmtId="3" fontId="49" fillId="15" borderId="1" xfId="5" applyNumberFormat="1" applyFont="1" applyFill="1" applyBorder="1" applyAlignment="1" applyProtection="1">
      <alignment vertical="center" wrapText="1"/>
    </xf>
    <xf numFmtId="3" fontId="50" fillId="20" borderId="1" xfId="5" applyNumberFormat="1" applyFont="1" applyFill="1" applyBorder="1" applyProtection="1"/>
    <xf numFmtId="3" fontId="49" fillId="20" borderId="1" xfId="5" applyNumberFormat="1" applyFont="1" applyFill="1" applyBorder="1" applyAlignment="1" applyProtection="1">
      <alignment vertical="center"/>
    </xf>
    <xf numFmtId="0" fontId="48" fillId="2" borderId="1" xfId="5" applyFont="1" applyBorder="1" applyProtection="1"/>
    <xf numFmtId="3" fontId="48" fillId="20" borderId="1" xfId="5" applyNumberFormat="1" applyFont="1" applyFill="1" applyBorder="1" applyProtection="1"/>
    <xf numFmtId="3" fontId="31" fillId="15" borderId="1" xfId="5" applyNumberFormat="1" applyFont="1" applyFill="1" applyBorder="1" applyAlignment="1" applyProtection="1">
      <alignment vertical="center"/>
    </xf>
    <xf numFmtId="0" fontId="47" fillId="2" borderId="1" xfId="5" applyFont="1" applyBorder="1" applyAlignment="1" applyProtection="1">
      <alignment vertical="center"/>
    </xf>
    <xf numFmtId="0" fontId="48" fillId="2" borderId="1" xfId="5" applyNumberFormat="1" applyFont="1" applyFill="1" applyBorder="1" applyAlignment="1" applyProtection="1">
      <alignment vertical="center"/>
    </xf>
    <xf numFmtId="3" fontId="48" fillId="20" borderId="1" xfId="5" applyNumberFormat="1" applyFont="1" applyFill="1" applyBorder="1" applyAlignment="1" applyProtection="1">
      <alignment vertical="center"/>
    </xf>
    <xf numFmtId="0" fontId="47" fillId="2" borderId="1" xfId="5" applyFont="1" applyFill="1" applyBorder="1" applyAlignment="1" applyProtection="1">
      <alignment vertical="center"/>
    </xf>
    <xf numFmtId="0" fontId="49" fillId="2" borderId="1" xfId="5" applyFont="1" applyFill="1" applyBorder="1" applyAlignment="1" applyProtection="1">
      <alignment horizontal="center" vertical="center"/>
    </xf>
    <xf numFmtId="0" fontId="50" fillId="2" borderId="1" xfId="5" applyNumberFormat="1" applyFont="1" applyFill="1" applyBorder="1" applyAlignment="1" applyProtection="1">
      <alignment vertical="center"/>
    </xf>
    <xf numFmtId="3" fontId="50" fillId="20" borderId="1" xfId="5" applyNumberFormat="1" applyFont="1" applyFill="1" applyBorder="1" applyAlignment="1" applyProtection="1">
      <alignment vertical="center"/>
    </xf>
    <xf numFmtId="0" fontId="47" fillId="2" borderId="1" xfId="43" applyFont="1" applyFill="1" applyBorder="1" applyAlignment="1" applyProtection="1">
      <alignment horizontal="left" vertical="center" wrapText="1"/>
    </xf>
    <xf numFmtId="0" fontId="47" fillId="2" borderId="1" xfId="5" applyFont="1" applyFill="1" applyBorder="1" applyAlignment="1" applyProtection="1">
      <alignment horizontal="right" vertical="center"/>
    </xf>
    <xf numFmtId="0" fontId="49" fillId="2" borderId="1" xfId="5" applyNumberFormat="1" applyFont="1" applyFill="1" applyBorder="1" applyAlignment="1" applyProtection="1">
      <alignment vertical="center"/>
    </xf>
    <xf numFmtId="0" fontId="47" fillId="2" borderId="1" xfId="5" applyNumberFormat="1" applyFont="1" applyFill="1" applyBorder="1" applyAlignment="1" applyProtection="1">
      <alignment vertical="center"/>
    </xf>
    <xf numFmtId="0" fontId="47" fillId="22" borderId="1" xfId="5" applyFont="1" applyFill="1" applyBorder="1" applyAlignment="1" applyProtection="1">
      <alignment horizontal="left" vertical="center"/>
    </xf>
    <xf numFmtId="0" fontId="48" fillId="22" borderId="1" xfId="5" applyFont="1" applyFill="1" applyBorder="1" applyAlignment="1" applyProtection="1">
      <alignment vertical="center"/>
    </xf>
    <xf numFmtId="3" fontId="48" fillId="22" borderId="1" xfId="5" applyNumberFormat="1" applyFont="1" applyFill="1" applyBorder="1" applyAlignment="1" applyProtection="1">
      <alignment vertical="center"/>
    </xf>
    <xf numFmtId="0" fontId="48" fillId="2" borderId="1" xfId="5" applyFont="1" applyBorder="1" applyAlignment="1" applyProtection="1">
      <alignment horizontal="right"/>
    </xf>
    <xf numFmtId="1" fontId="41" fillId="12" borderId="48" xfId="5" applyNumberFormat="1" applyFont="1" applyFill="1" applyBorder="1" applyAlignment="1" applyProtection="1">
      <alignment horizontal="center" vertical="center" wrapText="1"/>
    </xf>
    <xf numFmtId="3" fontId="47" fillId="23" borderId="1" xfId="5" applyNumberFormat="1" applyFont="1" applyFill="1" applyBorder="1" applyAlignment="1" applyProtection="1">
      <alignment vertical="center"/>
    </xf>
    <xf numFmtId="3" fontId="49" fillId="24" borderId="1" xfId="5" applyNumberFormat="1" applyFont="1" applyFill="1" applyBorder="1" applyAlignment="1" applyProtection="1">
      <alignment vertical="center"/>
    </xf>
    <xf numFmtId="1" fontId="41" fillId="12" borderId="51" xfId="5" applyNumberFormat="1" applyFont="1" applyFill="1" applyBorder="1" applyAlignment="1" applyProtection="1">
      <alignment horizontal="left" vertical="center" wrapText="1"/>
    </xf>
    <xf numFmtId="49" fontId="43" fillId="2" borderId="28" xfId="5" applyNumberFormat="1" applyFont="1" applyFill="1" applyBorder="1" applyAlignment="1" applyProtection="1">
      <alignment horizontal="left"/>
    </xf>
    <xf numFmtId="49" fontId="40" fillId="20" borderId="28" xfId="5" applyNumberFormat="1" applyFont="1" applyFill="1" applyBorder="1" applyAlignment="1" applyProtection="1">
      <alignment horizontal="left"/>
    </xf>
    <xf numFmtId="3" fontId="40" fillId="20" borderId="29" xfId="5" applyNumberFormat="1" applyFont="1" applyFill="1" applyBorder="1" applyAlignment="1" applyProtection="1">
      <alignment vertical="center"/>
    </xf>
    <xf numFmtId="49" fontId="43" fillId="2" borderId="53" xfId="5" applyNumberFormat="1" applyFont="1" applyFill="1" applyBorder="1" applyAlignment="1" applyProtection="1">
      <alignment horizontal="left"/>
    </xf>
    <xf numFmtId="3" fontId="43" fillId="20" borderId="54" xfId="5" applyNumberFormat="1" applyFont="1" applyFill="1" applyBorder="1" applyAlignment="1" applyProtection="1">
      <alignment vertical="center"/>
    </xf>
    <xf numFmtId="49" fontId="43" fillId="2" borderId="16" xfId="5" applyNumberFormat="1" applyFont="1" applyFill="1" applyBorder="1" applyAlignment="1" applyProtection="1">
      <alignment horizontal="left"/>
    </xf>
    <xf numFmtId="49" fontId="22" fillId="2" borderId="28" xfId="5" applyNumberFormat="1" applyFont="1" applyFill="1" applyBorder="1" applyAlignment="1" applyProtection="1">
      <alignment horizontal="left"/>
    </xf>
    <xf numFmtId="49" fontId="44" fillId="20" borderId="28" xfId="5" applyNumberFormat="1" applyFont="1" applyFill="1" applyBorder="1" applyAlignment="1" applyProtection="1">
      <alignment horizontal="left"/>
    </xf>
    <xf numFmtId="3" fontId="44" fillId="20" borderId="29" xfId="5" applyNumberFormat="1" applyFont="1" applyFill="1" applyBorder="1" applyAlignment="1" applyProtection="1">
      <alignment vertical="center"/>
    </xf>
    <xf numFmtId="1" fontId="22" fillId="2" borderId="28" xfId="5" applyNumberFormat="1" applyFont="1" applyBorder="1" applyAlignment="1" applyProtection="1">
      <alignment horizontal="left" vertical="center" wrapText="1"/>
    </xf>
    <xf numFmtId="3" fontId="41" fillId="12" borderId="45" xfId="5" applyNumberFormat="1" applyFont="1" applyFill="1" applyBorder="1" applyAlignment="1" applyProtection="1">
      <alignment vertical="center"/>
    </xf>
    <xf numFmtId="3" fontId="41" fillId="12" borderId="56" xfId="5" applyNumberFormat="1" applyFont="1" applyFill="1" applyBorder="1" applyAlignment="1" applyProtection="1">
      <alignment vertical="center"/>
    </xf>
    <xf numFmtId="3" fontId="41" fillId="25" borderId="56" xfId="5" applyNumberFormat="1" applyFont="1" applyFill="1" applyBorder="1" applyAlignment="1" applyProtection="1">
      <alignment vertical="center"/>
    </xf>
    <xf numFmtId="3" fontId="41" fillId="25" borderId="57" xfId="5" applyNumberFormat="1" applyFont="1" applyFill="1" applyBorder="1" applyAlignment="1" applyProtection="1">
      <alignment vertical="center"/>
    </xf>
    <xf numFmtId="3" fontId="41" fillId="12" borderId="48" xfId="5" applyNumberFormat="1" applyFont="1" applyFill="1" applyBorder="1" applyAlignment="1" applyProtection="1">
      <alignment horizontal="right"/>
    </xf>
    <xf numFmtId="49" fontId="40" fillId="20" borderId="7" xfId="5" applyNumberFormat="1" applyFont="1" applyFill="1" applyBorder="1" applyAlignment="1" applyProtection="1">
      <alignment horizontal="left"/>
    </xf>
    <xf numFmtId="0" fontId="21" fillId="20" borderId="9" xfId="38" applyFont="1" applyFill="1" applyBorder="1" applyAlignment="1" applyProtection="1">
      <alignment horizontal="left" vertical="center" wrapText="1"/>
    </xf>
    <xf numFmtId="3" fontId="41" fillId="12" borderId="58" xfId="5" applyNumberFormat="1" applyFont="1" applyFill="1" applyBorder="1" applyAlignment="1" applyProtection="1">
      <alignment horizontal="right"/>
    </xf>
    <xf numFmtId="3" fontId="40" fillId="20" borderId="9" xfId="5" applyNumberFormat="1" applyFont="1" applyFill="1" applyBorder="1" applyAlignment="1" applyProtection="1">
      <alignment vertical="center"/>
    </xf>
    <xf numFmtId="3" fontId="40" fillId="20" borderId="10" xfId="5" applyNumberFormat="1" applyFont="1" applyFill="1" applyBorder="1" applyAlignment="1" applyProtection="1">
      <alignment vertical="center"/>
    </xf>
    <xf numFmtId="3" fontId="40" fillId="20" borderId="59" xfId="5" applyNumberFormat="1" applyFont="1" applyFill="1" applyBorder="1" applyAlignment="1" applyProtection="1">
      <alignment vertical="center"/>
    </xf>
    <xf numFmtId="0" fontId="20" fillId="2" borderId="0" xfId="0" applyFont="1" applyFill="1"/>
    <xf numFmtId="0" fontId="7" fillId="2" borderId="63" xfId="0" applyFont="1" applyFill="1" applyBorder="1"/>
    <xf numFmtId="0" fontId="20" fillId="2" borderId="63" xfId="0" applyFont="1" applyFill="1" applyBorder="1"/>
    <xf numFmtId="3" fontId="46" fillId="26" borderId="1" xfId="5" applyNumberFormat="1" applyFont="1" applyFill="1" applyBorder="1" applyAlignment="1" applyProtection="1">
      <alignment vertical="center" wrapText="1"/>
    </xf>
    <xf numFmtId="0" fontId="53" fillId="2" borderId="0" xfId="0" applyFont="1" applyFill="1"/>
    <xf numFmtId="4" fontId="53" fillId="2" borderId="0" xfId="0" applyNumberFormat="1" applyFont="1" applyFill="1" applyBorder="1" applyAlignment="1">
      <alignment horizontal="right" vertical="center"/>
    </xf>
    <xf numFmtId="4" fontId="53" fillId="2" borderId="0" xfId="0" applyNumberFormat="1" applyFont="1" applyFill="1" applyAlignment="1">
      <alignment horizontal="right" vertical="center"/>
    </xf>
    <xf numFmtId="2" fontId="53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/>
    <xf numFmtId="3" fontId="7" fillId="2" borderId="29" xfId="0" applyNumberFormat="1" applyFont="1" applyFill="1" applyBorder="1"/>
    <xf numFmtId="3" fontId="7" fillId="2" borderId="17" xfId="0" applyNumberFormat="1" applyFont="1" applyFill="1" applyBorder="1"/>
    <xf numFmtId="3" fontId="41" fillId="12" borderId="48" xfId="5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/>
    <xf numFmtId="3" fontId="7" fillId="2" borderId="14" xfId="0" applyNumberFormat="1" applyFont="1" applyFill="1" applyBorder="1"/>
    <xf numFmtId="3" fontId="29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 applyProtection="1"/>
    <xf numFmtId="0" fontId="29" fillId="2" borderId="0" xfId="0" applyNumberFormat="1" applyFont="1" applyFill="1" applyBorder="1" applyAlignment="1" applyProtection="1">
      <alignment horizontal="center"/>
    </xf>
    <xf numFmtId="3" fontId="46" fillId="26" borderId="1" xfId="5" applyNumberFormat="1" applyFont="1" applyFill="1" applyBorder="1" applyAlignment="1" applyProtection="1">
      <alignment horizontal="center" vertical="center" wrapText="1"/>
    </xf>
    <xf numFmtId="3" fontId="46" fillId="23" borderId="1" xfId="5" applyNumberFormat="1" applyFont="1" applyFill="1" applyBorder="1" applyAlignment="1" applyProtection="1">
      <alignment horizontal="center" vertical="center" wrapText="1"/>
    </xf>
    <xf numFmtId="3" fontId="46" fillId="24" borderId="1" xfId="5" applyNumberFormat="1" applyFont="1" applyFill="1" applyBorder="1" applyAlignment="1" applyProtection="1">
      <alignment horizontal="center" vertical="center" wrapText="1"/>
    </xf>
    <xf numFmtId="3" fontId="46" fillId="0" borderId="1" xfId="5" applyNumberFormat="1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0" fillId="24" borderId="1" xfId="0" applyNumberFormat="1" applyFont="1" applyFill="1" applyBorder="1" applyAlignment="1">
      <alignment horizontal="center" vertical="center"/>
    </xf>
    <xf numFmtId="1" fontId="7" fillId="24" borderId="5" xfId="0" applyNumberFormat="1" applyFont="1" applyFill="1" applyBorder="1" applyAlignment="1">
      <alignment horizontal="center" vertical="center"/>
    </xf>
    <xf numFmtId="1" fontId="20" fillId="24" borderId="9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1" fontId="51" fillId="25" borderId="24" xfId="0" applyNumberFormat="1" applyFont="1" applyFill="1" applyBorder="1" applyAlignment="1">
      <alignment horizontal="center" vertical="center"/>
    </xf>
    <xf numFmtId="3" fontId="17" fillId="0" borderId="15" xfId="7" applyNumberFormat="1" applyFont="1" applyFill="1" applyBorder="1" applyAlignment="1">
      <alignment vertical="center"/>
    </xf>
    <xf numFmtId="3" fontId="17" fillId="0" borderId="12" xfId="7" applyNumberFormat="1" applyFont="1" applyFill="1" applyBorder="1" applyAlignment="1">
      <alignment vertical="center"/>
    </xf>
    <xf numFmtId="3" fontId="15" fillId="0" borderId="13" xfId="7" applyNumberFormat="1" applyFont="1" applyFill="1" applyBorder="1" applyAlignment="1">
      <alignment vertical="center"/>
    </xf>
    <xf numFmtId="3" fontId="15" fillId="0" borderId="15" xfId="7" applyNumberFormat="1" applyFont="1" applyFill="1" applyBorder="1" applyAlignment="1">
      <alignment vertical="center"/>
    </xf>
    <xf numFmtId="3" fontId="40" fillId="0" borderId="0" xfId="7" applyNumberFormat="1" applyFont="1" applyFill="1" applyAlignment="1">
      <alignment vertical="center"/>
    </xf>
    <xf numFmtId="3" fontId="43" fillId="0" borderId="0" xfId="7" applyNumberFormat="1" applyFont="1" applyFill="1" applyAlignment="1">
      <alignment vertical="center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3" fontId="56" fillId="0" borderId="0" xfId="0" applyNumberFormat="1" applyFont="1" applyFill="1" applyBorder="1" applyAlignment="1">
      <alignment horizontal="center" wrapText="1"/>
    </xf>
    <xf numFmtId="3" fontId="40" fillId="0" borderId="0" xfId="7" applyNumberFormat="1" applyFont="1" applyFill="1" applyBorder="1" applyAlignment="1">
      <alignment vertical="center"/>
    </xf>
    <xf numFmtId="3" fontId="20" fillId="0" borderId="0" xfId="0" applyNumberFormat="1" applyFont="1" applyFill="1"/>
    <xf numFmtId="2" fontId="20" fillId="0" borderId="0" xfId="0" applyNumberFormat="1" applyFont="1" applyFill="1" applyAlignment="1">
      <alignment horizontal="center" vertical="center"/>
    </xf>
    <xf numFmtId="3" fontId="48" fillId="0" borderId="0" xfId="7" applyNumberFormat="1" applyFont="1" applyFill="1" applyAlignment="1">
      <alignment vertical="center"/>
    </xf>
    <xf numFmtId="2" fontId="57" fillId="0" borderId="16" xfId="0" applyNumberFormat="1" applyFont="1" applyFill="1" applyBorder="1" applyAlignment="1">
      <alignment horizontal="center" vertical="center"/>
    </xf>
    <xf numFmtId="2" fontId="57" fillId="0" borderId="17" xfId="0" applyNumberFormat="1" applyFont="1" applyFill="1" applyBorder="1" applyAlignment="1">
      <alignment horizontal="center" vertical="center"/>
    </xf>
    <xf numFmtId="2" fontId="55" fillId="0" borderId="7" xfId="0" applyNumberFormat="1" applyFont="1" applyFill="1" applyBorder="1" applyAlignment="1">
      <alignment horizontal="center" vertical="center"/>
    </xf>
    <xf numFmtId="2" fontId="55" fillId="0" borderId="59" xfId="0" applyNumberFormat="1" applyFont="1" applyFill="1" applyBorder="1" applyAlignment="1">
      <alignment horizontal="center" vertical="center"/>
    </xf>
    <xf numFmtId="4" fontId="53" fillId="2" borderId="1" xfId="0" applyNumberFormat="1" applyFont="1" applyFill="1" applyBorder="1" applyAlignment="1">
      <alignment horizontal="center" vertical="center"/>
    </xf>
    <xf numFmtId="4" fontId="53" fillId="2" borderId="0" xfId="0" applyNumberFormat="1" applyFont="1" applyFill="1" applyAlignment="1">
      <alignment horizontal="center" vertical="center"/>
    </xf>
    <xf numFmtId="1" fontId="53" fillId="2" borderId="1" xfId="0" applyNumberFormat="1" applyFont="1" applyFill="1" applyBorder="1" applyAlignment="1">
      <alignment horizontal="left" vertical="center" wrapText="1"/>
    </xf>
    <xf numFmtId="1" fontId="53" fillId="2" borderId="0" xfId="0" applyNumberFormat="1" applyFont="1" applyFill="1" applyAlignment="1">
      <alignment horizontal="left" vertical="center" wrapText="1"/>
    </xf>
    <xf numFmtId="1" fontId="54" fillId="27" borderId="1" xfId="0" applyNumberFormat="1" applyFont="1" applyFill="1" applyBorder="1" applyAlignment="1">
      <alignment horizontal="left" vertical="center" wrapText="1"/>
    </xf>
    <xf numFmtId="4" fontId="54" fillId="27" borderId="1" xfId="0" applyNumberFormat="1" applyFont="1" applyFill="1" applyBorder="1" applyAlignment="1">
      <alignment horizontal="center" vertical="center"/>
    </xf>
    <xf numFmtId="1" fontId="54" fillId="28" borderId="1" xfId="0" applyNumberFormat="1" applyFont="1" applyFill="1" applyBorder="1" applyAlignment="1">
      <alignment horizontal="left" vertical="center" wrapText="1"/>
    </xf>
    <xf numFmtId="4" fontId="54" fillId="28" borderId="1" xfId="0" applyNumberFormat="1" applyFont="1" applyFill="1" applyBorder="1" applyAlignment="1">
      <alignment horizontal="center" vertical="center"/>
    </xf>
    <xf numFmtId="1" fontId="39" fillId="27" borderId="1" xfId="0" applyNumberFormat="1" applyFont="1" applyFill="1" applyBorder="1" applyAlignment="1">
      <alignment horizontal="left" vertical="center" wrapText="1"/>
    </xf>
    <xf numFmtId="4" fontId="39" fillId="27" borderId="1" xfId="0" applyNumberFormat="1" applyFont="1" applyFill="1" applyBorder="1" applyAlignment="1">
      <alignment horizontal="center" vertical="center"/>
    </xf>
    <xf numFmtId="1" fontId="39" fillId="28" borderId="1" xfId="0" applyNumberFormat="1" applyFont="1" applyFill="1" applyBorder="1" applyAlignment="1">
      <alignment horizontal="left" vertical="center" wrapText="1"/>
    </xf>
    <xf numFmtId="4" fontId="39" fillId="28" borderId="1" xfId="0" applyNumberFormat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wrapText="1"/>
    </xf>
    <xf numFmtId="0" fontId="54" fillId="27" borderId="1" xfId="0" applyFont="1" applyFill="1" applyBorder="1" applyAlignment="1">
      <alignment horizontal="center" wrapText="1"/>
    </xf>
    <xf numFmtId="0" fontId="39" fillId="27" borderId="1" xfId="0" applyFont="1" applyFill="1" applyBorder="1" applyAlignment="1">
      <alignment horizontal="center" wrapText="1"/>
    </xf>
    <xf numFmtId="0" fontId="54" fillId="28" borderId="1" xfId="0" applyFont="1" applyFill="1" applyBorder="1" applyAlignment="1">
      <alignment horizontal="center" wrapText="1"/>
    </xf>
    <xf numFmtId="0" fontId="53" fillId="2" borderId="0" xfId="0" applyFont="1" applyFill="1" applyAlignment="1">
      <alignment horizontal="center" wrapText="1"/>
    </xf>
    <xf numFmtId="1" fontId="53" fillId="2" borderId="0" xfId="0" applyNumberFormat="1" applyFont="1" applyFill="1" applyAlignment="1">
      <alignment horizontal="center"/>
    </xf>
    <xf numFmtId="0" fontId="53" fillId="2" borderId="1" xfId="0" applyFont="1" applyFill="1" applyBorder="1" applyAlignment="1">
      <alignment horizontal="left" wrapText="1"/>
    </xf>
    <xf numFmtId="0" fontId="54" fillId="27" borderId="1" xfId="0" applyFont="1" applyFill="1" applyBorder="1" applyAlignment="1">
      <alignment horizontal="left" wrapText="1"/>
    </xf>
    <xf numFmtId="0" fontId="53" fillId="0" borderId="1" xfId="0" applyFont="1" applyFill="1" applyBorder="1" applyAlignment="1">
      <alignment horizontal="left" wrapText="1"/>
    </xf>
    <xf numFmtId="0" fontId="39" fillId="27" borderId="1" xfId="0" applyFont="1" applyFill="1" applyBorder="1" applyAlignment="1">
      <alignment horizontal="left" wrapText="1"/>
    </xf>
    <xf numFmtId="0" fontId="54" fillId="28" borderId="1" xfId="0" applyFont="1" applyFill="1" applyBorder="1" applyAlignment="1">
      <alignment horizontal="left" wrapText="1"/>
    </xf>
    <xf numFmtId="0" fontId="53" fillId="2" borderId="0" xfId="0" applyFont="1" applyFill="1" applyAlignment="1">
      <alignment horizontal="left" wrapText="1"/>
    </xf>
    <xf numFmtId="0" fontId="53" fillId="2" borderId="1" xfId="0" applyFont="1" applyFill="1" applyBorder="1" applyAlignment="1">
      <alignment horizontal="left" vertical="center" wrapText="1"/>
    </xf>
    <xf numFmtId="0" fontId="54" fillId="27" borderId="1" xfId="0" applyFont="1" applyFill="1" applyBorder="1" applyAlignment="1">
      <alignment horizontal="left" vertical="center" wrapText="1"/>
    </xf>
    <xf numFmtId="0" fontId="39" fillId="27" borderId="1" xfId="0" applyFont="1" applyFill="1" applyBorder="1" applyAlignment="1">
      <alignment horizontal="left" vertical="center" wrapText="1"/>
    </xf>
    <xf numFmtId="0" fontId="54" fillId="28" borderId="1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4" fontId="53" fillId="2" borderId="14" xfId="0" applyNumberFormat="1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wrapText="1"/>
    </xf>
    <xf numFmtId="1" fontId="53" fillId="2" borderId="0" xfId="0" applyNumberFormat="1" applyFont="1" applyFill="1" applyBorder="1" applyAlignment="1">
      <alignment horizontal="left" vertical="center" wrapText="1"/>
    </xf>
    <xf numFmtId="0" fontId="53" fillId="2" borderId="0" xfId="0" applyFont="1" applyFill="1" applyBorder="1" applyAlignment="1">
      <alignment horizontal="left" wrapText="1"/>
    </xf>
    <xf numFmtId="0" fontId="53" fillId="2" borderId="0" xfId="0" applyFont="1" applyFill="1" applyBorder="1" applyAlignment="1">
      <alignment horizontal="left" vertical="center" wrapText="1"/>
    </xf>
    <xf numFmtId="4" fontId="53" fillId="2" borderId="0" xfId="0" applyNumberFormat="1" applyFont="1" applyFill="1" applyBorder="1" applyAlignment="1">
      <alignment horizontal="center" vertical="center"/>
    </xf>
    <xf numFmtId="0" fontId="53" fillId="2" borderId="14" xfId="0" applyFont="1" applyFill="1" applyBorder="1" applyAlignment="1">
      <alignment horizontal="center" wrapText="1"/>
    </xf>
    <xf numFmtId="1" fontId="53" fillId="2" borderId="14" xfId="0" applyNumberFormat="1" applyFont="1" applyFill="1" applyBorder="1" applyAlignment="1">
      <alignment horizontal="left" vertical="center" wrapText="1"/>
    </xf>
    <xf numFmtId="0" fontId="53" fillId="2" borderId="14" xfId="0" applyFont="1" applyFill="1" applyBorder="1" applyAlignment="1">
      <alignment horizontal="left" wrapText="1"/>
    </xf>
    <xf numFmtId="0" fontId="53" fillId="2" borderId="14" xfId="0" applyFont="1" applyFill="1" applyBorder="1" applyAlignment="1">
      <alignment horizontal="left" vertical="center" wrapText="1"/>
    </xf>
    <xf numFmtId="1" fontId="53" fillId="2" borderId="7" xfId="0" applyNumberFormat="1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1" fontId="53" fillId="2" borderId="9" xfId="0" applyNumberFormat="1" applyFont="1" applyFill="1" applyBorder="1" applyAlignment="1">
      <alignment horizontal="center" vertical="center" wrapText="1"/>
    </xf>
    <xf numFmtId="4" fontId="53" fillId="2" borderId="9" xfId="0" applyNumberFormat="1" applyFont="1" applyFill="1" applyBorder="1" applyAlignment="1">
      <alignment horizontal="center" vertical="center" wrapText="1"/>
    </xf>
    <xf numFmtId="4" fontId="53" fillId="2" borderId="10" xfId="0" applyNumberFormat="1" applyFont="1" applyFill="1" applyBorder="1" applyAlignment="1">
      <alignment horizontal="center" vertical="center"/>
    </xf>
    <xf numFmtId="4" fontId="53" fillId="2" borderId="15" xfId="0" applyNumberFormat="1" applyFont="1" applyFill="1" applyBorder="1" applyAlignment="1">
      <alignment horizontal="right" vertical="center"/>
    </xf>
    <xf numFmtId="4" fontId="53" fillId="2" borderId="2" xfId="0" applyNumberFormat="1" applyFont="1" applyFill="1" applyBorder="1" applyAlignment="1">
      <alignment horizontal="right" vertical="center"/>
    </xf>
    <xf numFmtId="4" fontId="54" fillId="27" borderId="2" xfId="0" applyNumberFormat="1" applyFont="1" applyFill="1" applyBorder="1" applyAlignment="1">
      <alignment horizontal="right" vertical="center"/>
    </xf>
    <xf numFmtId="4" fontId="39" fillId="27" borderId="2" xfId="0" applyNumberFormat="1" applyFont="1" applyFill="1" applyBorder="1" applyAlignment="1">
      <alignment horizontal="right" vertical="center"/>
    </xf>
    <xf numFmtId="4" fontId="54" fillId="28" borderId="2" xfId="0" applyNumberFormat="1" applyFont="1" applyFill="1" applyBorder="1" applyAlignment="1">
      <alignment horizontal="right" vertical="center"/>
    </xf>
    <xf numFmtId="2" fontId="53" fillId="2" borderId="1" xfId="0" applyNumberFormat="1" applyFont="1" applyFill="1" applyBorder="1" applyAlignment="1">
      <alignment horizontal="center" vertical="center"/>
    </xf>
    <xf numFmtId="2" fontId="53" fillId="2" borderId="14" xfId="0" applyNumberFormat="1" applyFont="1" applyFill="1" applyBorder="1" applyAlignment="1">
      <alignment horizontal="center" vertical="center"/>
    </xf>
    <xf numFmtId="2" fontId="53" fillId="2" borderId="7" xfId="0" applyNumberFormat="1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wrapText="1"/>
    </xf>
    <xf numFmtId="1" fontId="53" fillId="2" borderId="0" xfId="0" applyNumberFormat="1" applyFont="1" applyFill="1" applyBorder="1" applyAlignment="1">
      <alignment horizontal="center"/>
    </xf>
    <xf numFmtId="0" fontId="39" fillId="28" borderId="1" xfId="0" applyFont="1" applyFill="1" applyBorder="1" applyAlignment="1">
      <alignment horizontal="center" wrapText="1"/>
    </xf>
    <xf numFmtId="0" fontId="39" fillId="28" borderId="1" xfId="0" applyFont="1" applyFill="1" applyBorder="1" applyAlignment="1">
      <alignment horizontal="left" wrapText="1"/>
    </xf>
    <xf numFmtId="0" fontId="39" fillId="28" borderId="1" xfId="0" applyFont="1" applyFill="1" applyBorder="1" applyAlignment="1">
      <alignment horizontal="left" vertical="center" wrapText="1"/>
    </xf>
    <xf numFmtId="4" fontId="39" fillId="28" borderId="2" xfId="0" applyNumberFormat="1" applyFont="1" applyFill="1" applyBorder="1" applyAlignment="1">
      <alignment horizontal="right" vertical="center"/>
    </xf>
    <xf numFmtId="1" fontId="59" fillId="2" borderId="0" xfId="0" applyNumberFormat="1" applyFont="1" applyFill="1" applyBorder="1" applyAlignment="1">
      <alignment horizontal="center"/>
    </xf>
    <xf numFmtId="1" fontId="53" fillId="2" borderId="16" xfId="0" applyNumberFormat="1" applyFont="1" applyFill="1" applyBorder="1" applyAlignment="1">
      <alignment horizontal="center"/>
    </xf>
    <xf numFmtId="0" fontId="53" fillId="2" borderId="17" xfId="0" applyFont="1" applyFill="1" applyBorder="1"/>
    <xf numFmtId="1" fontId="53" fillId="2" borderId="28" xfId="0" applyNumberFormat="1" applyFont="1" applyFill="1" applyBorder="1" applyAlignment="1">
      <alignment horizontal="center"/>
    </xf>
    <xf numFmtId="0" fontId="53" fillId="2" borderId="29" xfId="0" applyFont="1" applyFill="1" applyBorder="1"/>
    <xf numFmtId="1" fontId="54" fillId="27" borderId="28" xfId="0" applyNumberFormat="1" applyFont="1" applyFill="1" applyBorder="1" applyAlignment="1">
      <alignment horizontal="center"/>
    </xf>
    <xf numFmtId="4" fontId="54" fillId="27" borderId="29" xfId="0" applyNumberFormat="1" applyFont="1" applyFill="1" applyBorder="1" applyAlignment="1">
      <alignment horizontal="right" vertical="center"/>
    </xf>
    <xf numFmtId="1" fontId="54" fillId="28" borderId="28" xfId="0" applyNumberFormat="1" applyFont="1" applyFill="1" applyBorder="1" applyAlignment="1">
      <alignment horizontal="center"/>
    </xf>
    <xf numFmtId="4" fontId="54" fillId="28" borderId="29" xfId="0" applyNumberFormat="1" applyFont="1" applyFill="1" applyBorder="1" applyAlignment="1">
      <alignment horizontal="right" vertical="center"/>
    </xf>
    <xf numFmtId="1" fontId="39" fillId="27" borderId="28" xfId="0" applyNumberFormat="1" applyFont="1" applyFill="1" applyBorder="1" applyAlignment="1">
      <alignment horizontal="center"/>
    </xf>
    <xf numFmtId="4" fontId="39" fillId="27" borderId="29" xfId="0" applyNumberFormat="1" applyFont="1" applyFill="1" applyBorder="1" applyAlignment="1">
      <alignment horizontal="right" vertical="center"/>
    </xf>
    <xf numFmtId="1" fontId="39" fillId="28" borderId="28" xfId="0" applyNumberFormat="1" applyFont="1" applyFill="1" applyBorder="1" applyAlignment="1">
      <alignment horizontal="center"/>
    </xf>
    <xf numFmtId="4" fontId="39" fillId="28" borderId="29" xfId="0" applyNumberFormat="1" applyFont="1" applyFill="1" applyBorder="1" applyAlignment="1">
      <alignment horizontal="right" vertical="center"/>
    </xf>
    <xf numFmtId="0" fontId="53" fillId="2" borderId="28" xfId="0" applyFont="1" applyFill="1" applyBorder="1" applyAlignment="1">
      <alignment horizontal="center"/>
    </xf>
    <xf numFmtId="1" fontId="54" fillId="28" borderId="21" xfId="0" applyNumberFormat="1" applyFont="1" applyFill="1" applyBorder="1" applyAlignment="1">
      <alignment horizontal="center"/>
    </xf>
    <xf numFmtId="0" fontId="54" fillId="28" borderId="72" xfId="0" applyFont="1" applyFill="1" applyBorder="1" applyAlignment="1">
      <alignment horizontal="center" wrapText="1"/>
    </xf>
    <xf numFmtId="1" fontId="54" fillId="28" borderId="72" xfId="0" applyNumberFormat="1" applyFont="1" applyFill="1" applyBorder="1" applyAlignment="1">
      <alignment horizontal="left" vertical="center" wrapText="1"/>
    </xf>
    <xf numFmtId="0" fontId="54" fillId="28" borderId="72" xfId="0" applyFont="1" applyFill="1" applyBorder="1" applyAlignment="1">
      <alignment horizontal="left" wrapText="1"/>
    </xf>
    <xf numFmtId="0" fontId="54" fillId="28" borderId="72" xfId="0" applyFont="1" applyFill="1" applyBorder="1" applyAlignment="1">
      <alignment horizontal="left" vertical="center" wrapText="1"/>
    </xf>
    <xf numFmtId="4" fontId="54" fillId="28" borderId="72" xfId="0" applyNumberFormat="1" applyFont="1" applyFill="1" applyBorder="1" applyAlignment="1">
      <alignment horizontal="center" vertical="center"/>
    </xf>
    <xf numFmtId="4" fontId="54" fillId="28" borderId="66" xfId="0" applyNumberFormat="1" applyFont="1" applyFill="1" applyBorder="1" applyAlignment="1">
      <alignment horizontal="right" vertical="center"/>
    </xf>
    <xf numFmtId="4" fontId="54" fillId="28" borderId="22" xfId="0" applyNumberFormat="1" applyFont="1" applyFill="1" applyBorder="1" applyAlignment="1">
      <alignment horizontal="right" vertical="center"/>
    </xf>
    <xf numFmtId="0" fontId="54" fillId="19" borderId="24" xfId="0" applyFont="1" applyFill="1" applyBorder="1" applyAlignment="1">
      <alignment horizontal="center" wrapText="1"/>
    </xf>
    <xf numFmtId="1" fontId="54" fillId="28" borderId="33" xfId="0" applyNumberFormat="1" applyFont="1" applyFill="1" applyBorder="1" applyAlignment="1">
      <alignment horizontal="center"/>
    </xf>
    <xf numFmtId="0" fontId="54" fillId="28" borderId="5" xfId="0" applyFont="1" applyFill="1" applyBorder="1" applyAlignment="1">
      <alignment horizontal="center" wrapText="1"/>
    </xf>
    <xf numFmtId="1" fontId="54" fillId="28" borderId="5" xfId="0" applyNumberFormat="1" applyFont="1" applyFill="1" applyBorder="1" applyAlignment="1">
      <alignment horizontal="left" vertical="center" wrapText="1"/>
    </xf>
    <xf numFmtId="0" fontId="54" fillId="28" borderId="5" xfId="0" applyFont="1" applyFill="1" applyBorder="1" applyAlignment="1">
      <alignment horizontal="left" wrapText="1"/>
    </xf>
    <xf numFmtId="0" fontId="54" fillId="28" borderId="5" xfId="0" applyFont="1" applyFill="1" applyBorder="1" applyAlignment="1">
      <alignment horizontal="left" vertical="center" wrapText="1"/>
    </xf>
    <xf numFmtId="4" fontId="54" fillId="28" borderId="5" xfId="0" applyNumberFormat="1" applyFont="1" applyFill="1" applyBorder="1" applyAlignment="1">
      <alignment horizontal="center" vertical="center"/>
    </xf>
    <xf numFmtId="4" fontId="54" fillId="28" borderId="6" xfId="0" applyNumberFormat="1" applyFont="1" applyFill="1" applyBorder="1" applyAlignment="1">
      <alignment horizontal="right" vertical="center"/>
    </xf>
    <xf numFmtId="4" fontId="54" fillId="28" borderId="71" xfId="0" applyNumberFormat="1" applyFont="1" applyFill="1" applyBorder="1" applyAlignment="1">
      <alignment horizontal="right" vertical="center"/>
    </xf>
    <xf numFmtId="1" fontId="53" fillId="2" borderId="53" xfId="0" applyNumberFormat="1" applyFont="1" applyFill="1" applyBorder="1" applyAlignment="1">
      <alignment horizontal="center"/>
    </xf>
    <xf numFmtId="0" fontId="53" fillId="2" borderId="34" xfId="0" applyFont="1" applyFill="1" applyBorder="1" applyAlignment="1">
      <alignment horizontal="center" wrapText="1"/>
    </xf>
    <xf numFmtId="1" fontId="53" fillId="2" borderId="34" xfId="0" applyNumberFormat="1" applyFont="1" applyFill="1" applyBorder="1" applyAlignment="1">
      <alignment horizontal="left" vertical="center" wrapText="1"/>
    </xf>
    <xf numFmtId="0" fontId="53" fillId="2" borderId="34" xfId="0" applyFont="1" applyFill="1" applyBorder="1" applyAlignment="1">
      <alignment horizontal="left" wrapText="1"/>
    </xf>
    <xf numFmtId="0" fontId="53" fillId="2" borderId="34" xfId="0" applyFont="1" applyFill="1" applyBorder="1" applyAlignment="1">
      <alignment horizontal="left" vertical="center" wrapText="1"/>
    </xf>
    <xf numFmtId="4" fontId="53" fillId="2" borderId="34" xfId="0" applyNumberFormat="1" applyFont="1" applyFill="1" applyBorder="1" applyAlignment="1">
      <alignment horizontal="center" vertical="center"/>
    </xf>
    <xf numFmtId="4" fontId="53" fillId="2" borderId="47" xfId="0" applyNumberFormat="1" applyFont="1" applyFill="1" applyBorder="1" applyAlignment="1">
      <alignment horizontal="right" vertical="center"/>
    </xf>
    <xf numFmtId="2" fontId="53" fillId="2" borderId="34" xfId="0" applyNumberFormat="1" applyFont="1" applyFill="1" applyBorder="1" applyAlignment="1">
      <alignment horizontal="center" vertical="center"/>
    </xf>
    <xf numFmtId="0" fontId="53" fillId="2" borderId="54" xfId="0" applyFont="1" applyFill="1" applyBorder="1"/>
    <xf numFmtId="1" fontId="58" fillId="19" borderId="7" xfId="0" applyNumberFormat="1" applyFont="1" applyFill="1" applyBorder="1" applyAlignment="1">
      <alignment horizontal="center" vertical="center"/>
    </xf>
    <xf numFmtId="0" fontId="58" fillId="19" borderId="9" xfId="0" applyFont="1" applyFill="1" applyBorder="1" applyAlignment="1">
      <alignment horizontal="center" wrapText="1"/>
    </xf>
    <xf numFmtId="1" fontId="58" fillId="19" borderId="9" xfId="0" applyNumberFormat="1" applyFont="1" applyFill="1" applyBorder="1" applyAlignment="1">
      <alignment horizontal="left" vertical="center" wrapText="1"/>
    </xf>
    <xf numFmtId="0" fontId="58" fillId="19" borderId="9" xfId="0" applyFont="1" applyFill="1" applyBorder="1" applyAlignment="1">
      <alignment horizontal="left" wrapText="1"/>
    </xf>
    <xf numFmtId="0" fontId="58" fillId="19" borderId="9" xfId="0" applyFont="1" applyFill="1" applyBorder="1" applyAlignment="1">
      <alignment horizontal="left" vertical="center" wrapText="1"/>
    </xf>
    <xf numFmtId="4" fontId="58" fillId="19" borderId="9" xfId="0" applyNumberFormat="1" applyFont="1" applyFill="1" applyBorder="1" applyAlignment="1">
      <alignment horizontal="center" vertical="center"/>
    </xf>
    <xf numFmtId="4" fontId="58" fillId="19" borderId="10" xfId="0" applyNumberFormat="1" applyFont="1" applyFill="1" applyBorder="1" applyAlignment="1">
      <alignment horizontal="right" vertical="center"/>
    </xf>
    <xf numFmtId="1" fontId="58" fillId="19" borderId="23" xfId="0" applyNumberFormat="1" applyFont="1" applyFill="1" applyBorder="1" applyAlignment="1">
      <alignment horizontal="center" vertical="center"/>
    </xf>
    <xf numFmtId="1" fontId="58" fillId="19" borderId="24" xfId="0" applyNumberFormat="1" applyFont="1" applyFill="1" applyBorder="1" applyAlignment="1">
      <alignment horizontal="center" vertical="center" wrapText="1"/>
    </xf>
    <xf numFmtId="0" fontId="58" fillId="19" borderId="24" xfId="0" applyFont="1" applyFill="1" applyBorder="1" applyAlignment="1">
      <alignment horizontal="left" wrapText="1"/>
    </xf>
    <xf numFmtId="0" fontId="58" fillId="19" borderId="24" xfId="0" applyFont="1" applyFill="1" applyBorder="1" applyAlignment="1">
      <alignment horizontal="left" vertical="center" wrapText="1"/>
    </xf>
    <xf numFmtId="4" fontId="58" fillId="19" borderId="24" xfId="0" applyNumberFormat="1" applyFont="1" applyFill="1" applyBorder="1" applyAlignment="1">
      <alignment horizontal="center" vertical="center"/>
    </xf>
    <xf numFmtId="4" fontId="58" fillId="19" borderId="69" xfId="0" applyNumberFormat="1" applyFont="1" applyFill="1" applyBorder="1" applyAlignment="1">
      <alignment horizontal="right" vertical="center"/>
    </xf>
    <xf numFmtId="4" fontId="58" fillId="19" borderId="25" xfId="0" applyNumberFormat="1" applyFont="1" applyFill="1" applyBorder="1" applyAlignment="1">
      <alignment horizontal="right" vertical="center"/>
    </xf>
    <xf numFmtId="0" fontId="18" fillId="0" borderId="43" xfId="0" applyNumberFormat="1" applyFont="1" applyFill="1" applyBorder="1" applyAlignment="1" applyProtection="1">
      <alignment horizontal="right" vertical="center" wrapText="1"/>
    </xf>
    <xf numFmtId="3" fontId="17" fillId="0" borderId="28" xfId="7" applyNumberFormat="1" applyFont="1" applyFill="1" applyBorder="1" applyAlignment="1">
      <alignment vertical="center"/>
    </xf>
    <xf numFmtId="3" fontId="17" fillId="0" borderId="23" xfId="7" applyNumberFormat="1" applyFont="1" applyFill="1" applyBorder="1" applyAlignment="1">
      <alignment vertical="center"/>
    </xf>
    <xf numFmtId="3" fontId="15" fillId="0" borderId="71" xfId="7" applyNumberFormat="1" applyFont="1" applyFill="1" applyBorder="1" applyAlignment="1">
      <alignment vertical="center"/>
    </xf>
    <xf numFmtId="3" fontId="17" fillId="0" borderId="76" xfId="7" applyNumberFormat="1" applyFont="1" applyFill="1" applyBorder="1" applyAlignment="1">
      <alignment vertical="center"/>
    </xf>
    <xf numFmtId="3" fontId="17" fillId="0" borderId="16" xfId="7" applyNumberFormat="1" applyFont="1" applyFill="1" applyBorder="1" applyAlignment="1">
      <alignment vertical="center"/>
    </xf>
    <xf numFmtId="2" fontId="57" fillId="0" borderId="21" xfId="0" applyNumberFormat="1" applyFont="1" applyFill="1" applyBorder="1" applyAlignment="1">
      <alignment horizontal="center" vertical="center"/>
    </xf>
    <xf numFmtId="2" fontId="57" fillId="0" borderId="22" xfId="0" applyNumberFormat="1" applyFont="1" applyFill="1" applyBorder="1" applyAlignment="1">
      <alignment horizontal="center" vertical="center"/>
    </xf>
    <xf numFmtId="2" fontId="57" fillId="0" borderId="28" xfId="0" applyNumberFormat="1" applyFont="1" applyFill="1" applyBorder="1" applyAlignment="1">
      <alignment horizontal="center" vertical="center"/>
    </xf>
    <xf numFmtId="2" fontId="57" fillId="0" borderId="29" xfId="0" applyNumberFormat="1" applyFont="1" applyFill="1" applyBorder="1" applyAlignment="1">
      <alignment horizontal="center" vertical="center"/>
    </xf>
    <xf numFmtId="0" fontId="18" fillId="2" borderId="76" xfId="6" applyNumberFormat="1" applyFont="1" applyFill="1" applyBorder="1" applyAlignment="1" applyProtection="1">
      <alignment wrapText="1"/>
    </xf>
    <xf numFmtId="3" fontId="15" fillId="2" borderId="71" xfId="20" applyNumberFormat="1" applyFont="1" applyFill="1" applyBorder="1" applyAlignment="1">
      <alignment vertical="center"/>
    </xf>
    <xf numFmtId="0" fontId="38" fillId="2" borderId="76" xfId="6" applyNumberFormat="1" applyFont="1" applyFill="1" applyBorder="1" applyAlignment="1" applyProtection="1">
      <alignment horizontal="left" vertical="center" wrapText="1"/>
    </xf>
    <xf numFmtId="3" fontId="15" fillId="0" borderId="68" xfId="7" applyNumberFormat="1" applyFont="1" applyFill="1" applyBorder="1" applyAlignment="1">
      <alignment vertical="center"/>
    </xf>
    <xf numFmtId="3" fontId="15" fillId="2" borderId="15" xfId="20" applyNumberFormat="1" applyFont="1" applyFill="1" applyBorder="1" applyAlignment="1">
      <alignment vertical="center"/>
    </xf>
    <xf numFmtId="3" fontId="15" fillId="2" borderId="74" xfId="20" applyNumberFormat="1" applyFont="1" applyFill="1" applyBorder="1" applyAlignment="1">
      <alignment vertical="center"/>
    </xf>
    <xf numFmtId="3" fontId="15" fillId="2" borderId="33" xfId="20" applyNumberFormat="1" applyFont="1" applyFill="1" applyBorder="1" applyAlignment="1">
      <alignment vertical="center"/>
    </xf>
    <xf numFmtId="3" fontId="15" fillId="2" borderId="83" xfId="20" applyNumberFormat="1" applyFont="1" applyFill="1" applyBorder="1" applyAlignment="1">
      <alignment vertical="center"/>
    </xf>
    <xf numFmtId="3" fontId="17" fillId="0" borderId="79" xfId="7" applyNumberFormat="1" applyFont="1" applyFill="1" applyBorder="1" applyAlignment="1">
      <alignment vertical="center"/>
    </xf>
    <xf numFmtId="3" fontId="15" fillId="2" borderId="12" xfId="20" applyNumberFormat="1" applyFont="1" applyFill="1" applyBorder="1" applyAlignment="1">
      <alignment vertical="center"/>
    </xf>
    <xf numFmtId="3" fontId="15" fillId="2" borderId="73" xfId="20" applyNumberFormat="1" applyFont="1" applyFill="1" applyBorder="1" applyAlignment="1">
      <alignment vertical="center"/>
    </xf>
    <xf numFmtId="0" fontId="38" fillId="2" borderId="75" xfId="6" quotePrefix="1" applyFont="1" applyFill="1" applyBorder="1" applyAlignment="1">
      <alignment horizontal="left" vertical="center" wrapText="1"/>
    </xf>
    <xf numFmtId="0" fontId="38" fillId="2" borderId="76" xfId="6" applyFont="1" applyFill="1" applyBorder="1" applyAlignment="1">
      <alignment horizontal="left" vertical="center" wrapText="1"/>
    </xf>
    <xf numFmtId="0" fontId="38" fillId="2" borderId="76" xfId="6" quotePrefix="1" applyNumberFormat="1" applyFont="1" applyFill="1" applyBorder="1" applyAlignment="1" applyProtection="1">
      <alignment horizontal="left" vertical="center" wrapText="1"/>
    </xf>
    <xf numFmtId="0" fontId="18" fillId="2" borderId="18" xfId="6" applyNumberFormat="1" applyFont="1" applyFill="1" applyBorder="1" applyAlignment="1" applyProtection="1">
      <alignment horizontal="right" vertical="center" wrapText="1"/>
    </xf>
    <xf numFmtId="3" fontId="15" fillId="2" borderId="28" xfId="20" applyNumberFormat="1" applyFont="1" applyFill="1" applyBorder="1" applyAlignment="1">
      <alignment vertical="center"/>
    </xf>
    <xf numFmtId="0" fontId="38" fillId="2" borderId="76" xfId="6" quotePrefix="1" applyFont="1" applyFill="1" applyBorder="1" applyAlignment="1">
      <alignment horizontal="left" vertical="center" wrapText="1"/>
    </xf>
    <xf numFmtId="3" fontId="15" fillId="2" borderId="29" xfId="2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wrapText="1"/>
    </xf>
    <xf numFmtId="3" fontId="17" fillId="0" borderId="7" xfId="7" applyNumberFormat="1" applyFont="1" applyFill="1" applyBorder="1" applyAlignment="1">
      <alignment vertical="center"/>
    </xf>
    <xf numFmtId="3" fontId="17" fillId="0" borderId="82" xfId="7" applyNumberFormat="1" applyFont="1" applyFill="1" applyBorder="1" applyAlignment="1">
      <alignment vertical="center"/>
    </xf>
    <xf numFmtId="3" fontId="17" fillId="0" borderId="69" xfId="7" applyNumberFormat="1" applyFont="1" applyFill="1" applyBorder="1" applyAlignment="1">
      <alignment vertical="center"/>
    </xf>
    <xf numFmtId="3" fontId="15" fillId="0" borderId="69" xfId="7" applyNumberFormat="1" applyFont="1" applyFill="1" applyBorder="1" applyAlignment="1">
      <alignment vertical="center"/>
    </xf>
    <xf numFmtId="3" fontId="15" fillId="2" borderId="6" xfId="20" applyNumberFormat="1" applyFont="1" applyFill="1" applyBorder="1" applyAlignment="1">
      <alignment vertical="center"/>
    </xf>
    <xf numFmtId="3" fontId="15" fillId="2" borderId="17" xfId="20" applyNumberFormat="1" applyFont="1" applyFill="1" applyBorder="1" applyAlignment="1">
      <alignment vertical="center"/>
    </xf>
    <xf numFmtId="3" fontId="15" fillId="2" borderId="16" xfId="20" applyNumberFormat="1" applyFont="1" applyFill="1" applyBorder="1" applyAlignment="1">
      <alignment vertical="center"/>
    </xf>
    <xf numFmtId="3" fontId="15" fillId="0" borderId="33" xfId="7" applyNumberFormat="1" applyFont="1" applyFill="1" applyBorder="1" applyAlignment="1">
      <alignment vertical="center"/>
    </xf>
    <xf numFmtId="3" fontId="15" fillId="2" borderId="2" xfId="20" applyNumberFormat="1" applyFont="1" applyFill="1" applyBorder="1" applyAlignment="1">
      <alignment vertical="center"/>
    </xf>
    <xf numFmtId="0" fontId="18" fillId="2" borderId="12" xfId="6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4" fontId="0" fillId="2" borderId="0" xfId="0" applyNumberFormat="1" applyFill="1" applyAlignment="1">
      <alignment horizontal="right"/>
    </xf>
    <xf numFmtId="0" fontId="38" fillId="2" borderId="26" xfId="6" quotePrefix="1" applyFont="1" applyFill="1" applyBorder="1" applyAlignment="1">
      <alignment horizontal="left" vertical="center" wrapText="1"/>
    </xf>
    <xf numFmtId="0" fontId="38" fillId="2" borderId="18" xfId="6" applyNumberFormat="1" applyFont="1" applyFill="1" applyBorder="1" applyAlignment="1" applyProtection="1">
      <alignment horizontal="left" vertical="center" wrapText="1"/>
    </xf>
    <xf numFmtId="0" fontId="38" fillId="2" borderId="18" xfId="6" quotePrefix="1" applyFont="1" applyFill="1" applyBorder="1" applyAlignment="1">
      <alignment horizontal="left" vertical="center" wrapText="1"/>
    </xf>
    <xf numFmtId="0" fontId="38" fillId="2" borderId="18" xfId="6" applyFont="1" applyFill="1" applyBorder="1" applyAlignment="1">
      <alignment horizontal="left" vertical="center" wrapText="1"/>
    </xf>
    <xf numFmtId="0" fontId="38" fillId="2" borderId="18" xfId="6" quotePrefix="1" applyNumberFormat="1" applyFont="1" applyFill="1" applyBorder="1" applyAlignment="1" applyProtection="1">
      <alignment horizontal="left" vertical="center" wrapText="1"/>
    </xf>
    <xf numFmtId="0" fontId="18" fillId="2" borderId="18" xfId="6" applyNumberFormat="1" applyFont="1" applyFill="1" applyBorder="1" applyAlignment="1" applyProtection="1">
      <alignment wrapText="1"/>
    </xf>
    <xf numFmtId="0" fontId="18" fillId="0" borderId="43" xfId="0" applyNumberFormat="1" applyFont="1" applyFill="1" applyBorder="1" applyAlignment="1" applyProtection="1">
      <alignment wrapText="1"/>
    </xf>
    <xf numFmtId="4" fontId="38" fillId="2" borderId="1" xfId="6" quotePrefix="1" applyNumberFormat="1" applyFont="1" applyFill="1" applyBorder="1" applyAlignment="1">
      <alignment horizontal="right" vertical="center" wrapText="1"/>
    </xf>
    <xf numFmtId="4" fontId="38" fillId="2" borderId="1" xfId="6" applyNumberFormat="1" applyFont="1" applyFill="1" applyBorder="1" applyAlignment="1" applyProtection="1">
      <alignment horizontal="right" vertical="center" wrapText="1"/>
    </xf>
    <xf numFmtId="4" fontId="38" fillId="2" borderId="1" xfId="6" applyNumberFormat="1" applyFont="1" applyFill="1" applyBorder="1" applyAlignment="1">
      <alignment horizontal="right" vertical="center" wrapText="1"/>
    </xf>
    <xf numFmtId="4" fontId="38" fillId="2" borderId="1" xfId="6" quotePrefix="1" applyNumberFormat="1" applyFont="1" applyFill="1" applyBorder="1" applyAlignment="1" applyProtection="1">
      <alignment horizontal="right" vertical="center" wrapText="1"/>
    </xf>
    <xf numFmtId="4" fontId="18" fillId="2" borderId="1" xfId="6" applyNumberFormat="1" applyFont="1" applyFill="1" applyBorder="1" applyAlignment="1" applyProtection="1">
      <alignment horizontal="right" wrapText="1"/>
    </xf>
    <xf numFmtId="4" fontId="38" fillId="2" borderId="72" xfId="6" quotePrefix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/>
    </xf>
    <xf numFmtId="3" fontId="17" fillId="60" borderId="7" xfId="7" applyNumberFormat="1" applyFont="1" applyFill="1" applyBorder="1" applyAlignment="1">
      <alignment horizontal="center" vertical="center" wrapText="1"/>
    </xf>
    <xf numFmtId="3" fontId="17" fillId="60" borderId="9" xfId="7" applyNumberFormat="1" applyFont="1" applyFill="1" applyBorder="1" applyAlignment="1">
      <alignment horizontal="center" vertical="center" wrapText="1"/>
    </xf>
    <xf numFmtId="3" fontId="17" fillId="60" borderId="59" xfId="7" applyNumberFormat="1" applyFont="1" applyFill="1" applyBorder="1" applyAlignment="1">
      <alignment horizontal="center" vertical="center" wrapText="1"/>
    </xf>
    <xf numFmtId="3" fontId="17" fillId="60" borderId="10" xfId="7" applyNumberFormat="1" applyFont="1" applyFill="1" applyBorder="1" applyAlignment="1">
      <alignment horizontal="center" vertical="center" wrapText="1"/>
    </xf>
    <xf numFmtId="0" fontId="21" fillId="60" borderId="85" xfId="5" applyFont="1" applyFill="1" applyBorder="1" applyAlignment="1" applyProtection="1">
      <alignment horizontal="center" vertical="center" wrapText="1"/>
    </xf>
    <xf numFmtId="0" fontId="21" fillId="60" borderId="85" xfId="5" applyFont="1" applyFill="1" applyBorder="1" applyAlignment="1" applyProtection="1">
      <alignment horizontal="center" wrapText="1"/>
    </xf>
    <xf numFmtId="0" fontId="21" fillId="60" borderId="89" xfId="5" applyFont="1" applyFill="1" applyBorder="1" applyAlignment="1" applyProtection="1">
      <alignment horizontal="center" vertical="center" wrapText="1"/>
    </xf>
    <xf numFmtId="0" fontId="21" fillId="60" borderId="53" xfId="5" applyNumberFormat="1" applyFont="1" applyFill="1" applyBorder="1" applyAlignment="1" applyProtection="1">
      <alignment horizontal="center" vertical="center" wrapText="1"/>
    </xf>
    <xf numFmtId="0" fontId="21" fillId="60" borderId="34" xfId="5" applyNumberFormat="1" applyFont="1" applyFill="1" applyBorder="1" applyAlignment="1" applyProtection="1">
      <alignment horizontal="center" vertical="center" wrapText="1"/>
    </xf>
    <xf numFmtId="0" fontId="21" fillId="60" borderId="34" xfId="5" applyFont="1" applyFill="1" applyBorder="1" applyAlignment="1" applyProtection="1">
      <alignment horizontal="center" vertical="center" wrapText="1"/>
    </xf>
    <xf numFmtId="0" fontId="21" fillId="60" borderId="34" xfId="5" applyFont="1" applyFill="1" applyBorder="1" applyAlignment="1" applyProtection="1">
      <alignment horizontal="center" wrapText="1"/>
    </xf>
    <xf numFmtId="0" fontId="21" fillId="60" borderId="47" xfId="5" applyFont="1" applyFill="1" applyBorder="1" applyAlignment="1" applyProtection="1">
      <alignment horizontal="center" vertical="center" wrapText="1"/>
    </xf>
    <xf numFmtId="3" fontId="17" fillId="60" borderId="8" xfId="7" applyNumberFormat="1" applyFont="1" applyFill="1" applyBorder="1" applyAlignment="1">
      <alignment horizontal="center" vertical="center" wrapText="1"/>
    </xf>
    <xf numFmtId="0" fontId="21" fillId="60" borderId="87" xfId="5" applyNumberFormat="1" applyFont="1" applyFill="1" applyBorder="1" applyAlignment="1" applyProtection="1">
      <alignment horizontal="center" vertical="center" wrapText="1"/>
    </xf>
    <xf numFmtId="3" fontId="17" fillId="60" borderId="34" xfId="7" applyNumberFormat="1" applyFont="1" applyFill="1" applyBorder="1" applyAlignment="1">
      <alignment horizontal="center" vertical="center" wrapText="1"/>
    </xf>
    <xf numFmtId="4" fontId="38" fillId="2" borderId="65" xfId="6" quotePrefix="1" applyNumberFormat="1" applyFont="1" applyFill="1" applyBorder="1" applyAlignment="1">
      <alignment horizontal="right" vertical="center" wrapText="1"/>
    </xf>
    <xf numFmtId="4" fontId="38" fillId="2" borderId="3" xfId="6" applyNumberFormat="1" applyFont="1" applyFill="1" applyBorder="1" applyAlignment="1" applyProtection="1">
      <alignment horizontal="right" vertical="center" wrapText="1"/>
    </xf>
    <xf numFmtId="4" fontId="38" fillId="2" borderId="3" xfId="6" quotePrefix="1" applyNumberFormat="1" applyFont="1" applyFill="1" applyBorder="1" applyAlignment="1">
      <alignment horizontal="right" vertical="center" wrapText="1"/>
    </xf>
    <xf numFmtId="4" fontId="38" fillId="2" borderId="3" xfId="6" applyNumberFormat="1" applyFont="1" applyFill="1" applyBorder="1" applyAlignment="1">
      <alignment horizontal="right" vertical="center" wrapText="1"/>
    </xf>
    <xf numFmtId="4" fontId="38" fillId="2" borderId="3" xfId="6" quotePrefix="1" applyNumberFormat="1" applyFont="1" applyFill="1" applyBorder="1" applyAlignment="1" applyProtection="1">
      <alignment horizontal="right" vertical="center" wrapText="1"/>
    </xf>
    <xf numFmtId="4" fontId="18" fillId="2" borderId="3" xfId="6" applyNumberFormat="1" applyFont="1" applyFill="1" applyBorder="1" applyAlignment="1" applyProtection="1">
      <alignment horizontal="right" wrapText="1"/>
    </xf>
    <xf numFmtId="0" fontId="72" fillId="60" borderId="90" xfId="34" quotePrefix="1" applyNumberFormat="1" applyFont="1" applyFill="1" applyBorder="1" applyAlignment="1" applyProtection="1">
      <alignment horizontal="left" vertical="center" wrapText="1" indent="1" justifyLastLine="1"/>
    </xf>
    <xf numFmtId="0" fontId="21" fillId="60" borderId="11" xfId="5" applyNumberFormat="1" applyFont="1" applyFill="1" applyBorder="1" applyAlignment="1" applyProtection="1">
      <alignment horizontal="center" vertical="center" wrapText="1"/>
    </xf>
    <xf numFmtId="3" fontId="17" fillId="60" borderId="11" xfId="7" applyNumberFormat="1" applyFont="1" applyFill="1" applyBorder="1" applyAlignment="1">
      <alignment horizontal="center" vertical="center" wrapText="1"/>
    </xf>
    <xf numFmtId="3" fontId="17" fillId="60" borderId="91" xfId="7" applyNumberFormat="1" applyFont="1" applyFill="1" applyBorder="1" applyAlignment="1">
      <alignment horizontal="center" vertical="center" wrapText="1"/>
    </xf>
    <xf numFmtId="0" fontId="72" fillId="60" borderId="38" xfId="34" quotePrefix="1" applyNumberFormat="1" applyFont="1" applyFill="1" applyBorder="1" applyAlignment="1" applyProtection="1">
      <alignment horizontal="left" vertical="center" wrapText="1" indent="1" justifyLastLine="1"/>
    </xf>
    <xf numFmtId="3" fontId="17" fillId="60" borderId="47" xfId="7" applyNumberFormat="1" applyFont="1" applyFill="1" applyBorder="1" applyAlignment="1">
      <alignment horizontal="center" vertical="center" wrapText="1"/>
    </xf>
    <xf numFmtId="3" fontId="38" fillId="2" borderId="65" xfId="6" quotePrefix="1" applyNumberFormat="1" applyFont="1" applyFill="1" applyBorder="1" applyAlignment="1">
      <alignment horizontal="right" vertical="center" wrapText="1"/>
    </xf>
    <xf numFmtId="3" fontId="38" fillId="2" borderId="72" xfId="6" quotePrefix="1" applyNumberFormat="1" applyFont="1" applyFill="1" applyBorder="1" applyAlignment="1">
      <alignment horizontal="right" vertical="center" wrapText="1"/>
    </xf>
    <xf numFmtId="3" fontId="38" fillId="2" borderId="66" xfId="6" quotePrefix="1" applyNumberFormat="1" applyFont="1" applyFill="1" applyBorder="1" applyAlignment="1">
      <alignment horizontal="right" vertical="center" wrapText="1"/>
    </xf>
    <xf numFmtId="3" fontId="15" fillId="2" borderId="65" xfId="20" applyNumberFormat="1" applyFont="1" applyFill="1" applyBorder="1" applyAlignment="1">
      <alignment horizontal="right" vertical="center"/>
    </xf>
    <xf numFmtId="3" fontId="15" fillId="2" borderId="72" xfId="20" applyNumberFormat="1" applyFont="1" applyFill="1" applyBorder="1" applyAlignment="1">
      <alignment horizontal="right" vertical="center"/>
    </xf>
    <xf numFmtId="3" fontId="15" fillId="2" borderId="66" xfId="20" applyNumberFormat="1" applyFont="1" applyFill="1" applyBorder="1" applyAlignment="1">
      <alignment horizontal="right" vertical="center"/>
    </xf>
    <xf numFmtId="3" fontId="15" fillId="2" borderId="12" xfId="20" applyNumberFormat="1" applyFont="1" applyFill="1" applyBorder="1" applyAlignment="1">
      <alignment horizontal="right" vertical="center"/>
    </xf>
    <xf numFmtId="3" fontId="15" fillId="2" borderId="16" xfId="20" applyNumberFormat="1" applyFont="1" applyFill="1" applyBorder="1" applyAlignment="1">
      <alignment horizontal="right" vertical="center"/>
    </xf>
    <xf numFmtId="3" fontId="38" fillId="2" borderId="3" xfId="6" applyNumberFormat="1" applyFont="1" applyFill="1" applyBorder="1" applyAlignment="1" applyProtection="1">
      <alignment horizontal="right" vertical="center" wrapText="1"/>
    </xf>
    <xf numFmtId="3" fontId="38" fillId="2" borderId="1" xfId="6" applyNumberFormat="1" applyFont="1" applyFill="1" applyBorder="1" applyAlignment="1" applyProtection="1">
      <alignment horizontal="right" vertical="center" wrapText="1"/>
    </xf>
    <xf numFmtId="3" fontId="38" fillId="2" borderId="2" xfId="6" applyNumberFormat="1" applyFont="1" applyFill="1" applyBorder="1" applyAlignment="1" applyProtection="1">
      <alignment horizontal="right" vertical="center" wrapText="1"/>
    </xf>
    <xf numFmtId="3" fontId="15" fillId="2" borderId="3" xfId="20" applyNumberFormat="1" applyFont="1" applyFill="1" applyBorder="1" applyAlignment="1">
      <alignment horizontal="right" vertical="center"/>
    </xf>
    <xf numFmtId="3" fontId="15" fillId="2" borderId="1" xfId="20" applyNumberFormat="1" applyFont="1" applyFill="1" applyBorder="1" applyAlignment="1">
      <alignment horizontal="right" vertical="center"/>
    </xf>
    <xf numFmtId="3" fontId="15" fillId="2" borderId="2" xfId="20" applyNumberFormat="1" applyFont="1" applyFill="1" applyBorder="1" applyAlignment="1">
      <alignment horizontal="right" vertical="center"/>
    </xf>
    <xf numFmtId="3" fontId="15" fillId="2" borderId="28" xfId="20" applyNumberFormat="1" applyFont="1" applyFill="1" applyBorder="1" applyAlignment="1">
      <alignment horizontal="right" vertical="center"/>
    </xf>
    <xf numFmtId="3" fontId="38" fillId="2" borderId="3" xfId="6" quotePrefix="1" applyNumberFormat="1" applyFont="1" applyFill="1" applyBorder="1" applyAlignment="1">
      <alignment horizontal="right" vertical="center" wrapText="1"/>
    </xf>
    <xf numFmtId="3" fontId="38" fillId="2" borderId="1" xfId="6" quotePrefix="1" applyNumberFormat="1" applyFont="1" applyFill="1" applyBorder="1" applyAlignment="1">
      <alignment horizontal="right" vertical="center" wrapText="1"/>
    </xf>
    <xf numFmtId="3" fontId="38" fillId="2" borderId="2" xfId="6" quotePrefix="1" applyNumberFormat="1" applyFont="1" applyFill="1" applyBorder="1" applyAlignment="1">
      <alignment horizontal="right" vertical="center" wrapText="1"/>
    </xf>
    <xf numFmtId="3" fontId="38" fillId="2" borderId="3" xfId="6" applyNumberFormat="1" applyFont="1" applyFill="1" applyBorder="1" applyAlignment="1">
      <alignment horizontal="right" vertical="center" wrapText="1"/>
    </xf>
    <xf numFmtId="3" fontId="38" fillId="2" borderId="1" xfId="6" applyNumberFormat="1" applyFont="1" applyFill="1" applyBorder="1" applyAlignment="1">
      <alignment horizontal="right" vertical="center" wrapText="1"/>
    </xf>
    <xf numFmtId="3" fontId="38" fillId="2" borderId="2" xfId="6" applyNumberFormat="1" applyFont="1" applyFill="1" applyBorder="1" applyAlignment="1">
      <alignment horizontal="right" vertical="center" wrapText="1"/>
    </xf>
    <xf numFmtId="3" fontId="38" fillId="2" borderId="3" xfId="6" quotePrefix="1" applyNumberFormat="1" applyFont="1" applyFill="1" applyBorder="1" applyAlignment="1" applyProtection="1">
      <alignment horizontal="right" vertical="center" wrapText="1"/>
    </xf>
    <xf numFmtId="3" fontId="38" fillId="2" borderId="1" xfId="6" quotePrefix="1" applyNumberFormat="1" applyFont="1" applyFill="1" applyBorder="1" applyAlignment="1" applyProtection="1">
      <alignment horizontal="right" vertical="center" wrapText="1"/>
    </xf>
    <xf numFmtId="3" fontId="38" fillId="2" borderId="2" xfId="6" quotePrefix="1" applyNumberFormat="1" applyFont="1" applyFill="1" applyBorder="1" applyAlignment="1" applyProtection="1">
      <alignment horizontal="right" vertical="center" wrapText="1"/>
    </xf>
    <xf numFmtId="3" fontId="18" fillId="2" borderId="3" xfId="6" applyNumberFormat="1" applyFont="1" applyFill="1" applyBorder="1" applyAlignment="1" applyProtection="1">
      <alignment horizontal="right" wrapText="1"/>
    </xf>
    <xf numFmtId="3" fontId="18" fillId="2" borderId="1" xfId="6" applyNumberFormat="1" applyFont="1" applyFill="1" applyBorder="1" applyAlignment="1" applyProtection="1">
      <alignment horizontal="right" wrapText="1"/>
    </xf>
    <xf numFmtId="3" fontId="18" fillId="2" borderId="2" xfId="6" applyNumberFormat="1" applyFont="1" applyFill="1" applyBorder="1" applyAlignment="1" applyProtection="1">
      <alignment horizontal="right" wrapText="1"/>
    </xf>
    <xf numFmtId="3" fontId="15" fillId="0" borderId="86" xfId="7" applyNumberFormat="1" applyFont="1" applyFill="1" applyBorder="1" applyAlignment="1">
      <alignment horizontal="right" vertical="center"/>
    </xf>
    <xf numFmtId="3" fontId="15" fillId="0" borderId="5" xfId="7" applyNumberFormat="1" applyFont="1" applyFill="1" applyBorder="1" applyAlignment="1">
      <alignment horizontal="right" vertical="center"/>
    </xf>
    <xf numFmtId="3" fontId="15" fillId="0" borderId="6" xfId="7" applyNumberFormat="1" applyFont="1" applyFill="1" applyBorder="1" applyAlignment="1">
      <alignment horizontal="right" vertical="center"/>
    </xf>
    <xf numFmtId="3" fontId="13" fillId="60" borderId="8" xfId="0" applyNumberFormat="1" applyFont="1" applyFill="1" applyBorder="1" applyAlignment="1">
      <alignment horizontal="right" vertical="center" wrapText="1"/>
    </xf>
    <xf numFmtId="3" fontId="13" fillId="60" borderId="9" xfId="0" applyNumberFormat="1" applyFont="1" applyFill="1" applyBorder="1" applyAlignment="1">
      <alignment horizontal="right" vertical="center" wrapText="1"/>
    </xf>
    <xf numFmtId="3" fontId="13" fillId="60" borderId="10" xfId="0" applyNumberFormat="1" applyFont="1" applyFill="1" applyBorder="1" applyAlignment="1">
      <alignment horizontal="right" vertical="center" wrapText="1"/>
    </xf>
    <xf numFmtId="3" fontId="13" fillId="60" borderId="11" xfId="0" applyNumberFormat="1" applyFont="1" applyFill="1" applyBorder="1" applyAlignment="1">
      <alignment horizontal="right" vertical="center" wrapText="1"/>
    </xf>
    <xf numFmtId="3" fontId="13" fillId="60" borderId="43" xfId="0" applyNumberFormat="1" applyFont="1" applyFill="1" applyBorder="1" applyAlignment="1">
      <alignment horizontal="right" vertical="center" wrapText="1"/>
    </xf>
    <xf numFmtId="3" fontId="0" fillId="2" borderId="0" xfId="0" applyNumberFormat="1" applyFill="1" applyAlignment="1">
      <alignment horizontal="right"/>
    </xf>
    <xf numFmtId="0" fontId="18" fillId="0" borderId="18" xfId="6" applyNumberFormat="1" applyFont="1" applyFill="1" applyBorder="1" applyAlignment="1" applyProtection="1">
      <alignment horizontal="right" vertical="center" wrapText="1"/>
    </xf>
    <xf numFmtId="0" fontId="38" fillId="0" borderId="18" xfId="6" applyNumberFormat="1" applyFont="1" applyFill="1" applyBorder="1" applyAlignment="1" applyProtection="1">
      <alignment horizontal="left" vertical="center" wrapText="1"/>
    </xf>
    <xf numFmtId="3" fontId="38" fillId="0" borderId="3" xfId="6" applyNumberFormat="1" applyFont="1" applyFill="1" applyBorder="1" applyAlignment="1" applyProtection="1">
      <alignment horizontal="right" vertical="center" wrapText="1"/>
    </xf>
    <xf numFmtId="3" fontId="38" fillId="0" borderId="1" xfId="6" applyNumberFormat="1" applyFont="1" applyFill="1" applyBorder="1" applyAlignment="1" applyProtection="1">
      <alignment horizontal="right" vertical="center" wrapText="1"/>
    </xf>
    <xf numFmtId="3" fontId="38" fillId="0" borderId="2" xfId="6" applyNumberFormat="1" applyFont="1" applyFill="1" applyBorder="1" applyAlignment="1" applyProtection="1">
      <alignment horizontal="right" vertical="center" wrapText="1"/>
    </xf>
    <xf numFmtId="3" fontId="15" fillId="0" borderId="3" xfId="20" applyNumberFormat="1" applyFont="1" applyFill="1" applyBorder="1" applyAlignment="1">
      <alignment horizontal="right" vertical="center"/>
    </xf>
    <xf numFmtId="3" fontId="15" fillId="0" borderId="1" xfId="20" applyNumberFormat="1" applyFont="1" applyFill="1" applyBorder="1" applyAlignment="1">
      <alignment horizontal="right" vertical="center"/>
    </xf>
    <xf numFmtId="3" fontId="15" fillId="0" borderId="2" xfId="20" applyNumberFormat="1" applyFont="1" applyFill="1" applyBorder="1" applyAlignment="1">
      <alignment horizontal="right" vertical="center"/>
    </xf>
    <xf numFmtId="3" fontId="15" fillId="0" borderId="12" xfId="20" applyNumberFormat="1" applyFont="1" applyFill="1" applyBorder="1" applyAlignment="1">
      <alignment horizontal="right" vertical="center"/>
    </xf>
    <xf numFmtId="3" fontId="15" fillId="0" borderId="28" xfId="20" applyNumberFormat="1" applyFont="1" applyFill="1" applyBorder="1" applyAlignment="1">
      <alignment horizontal="right" vertical="center"/>
    </xf>
    <xf numFmtId="0" fontId="18" fillId="0" borderId="18" xfId="6" applyNumberFormat="1" applyFont="1" applyFill="1" applyBorder="1" applyAlignment="1" applyProtection="1">
      <alignment wrapText="1"/>
    </xf>
    <xf numFmtId="3" fontId="18" fillId="0" borderId="3" xfId="6" applyNumberFormat="1" applyFont="1" applyFill="1" applyBorder="1" applyAlignment="1" applyProtection="1">
      <alignment horizontal="right" wrapText="1"/>
    </xf>
    <xf numFmtId="3" fontId="18" fillId="0" borderId="1" xfId="6" applyNumberFormat="1" applyFont="1" applyFill="1" applyBorder="1" applyAlignment="1" applyProtection="1">
      <alignment horizontal="right" wrapText="1"/>
    </xf>
    <xf numFmtId="3" fontId="18" fillId="0" borderId="2" xfId="6" applyNumberFormat="1" applyFont="1" applyFill="1" applyBorder="1" applyAlignment="1" applyProtection="1">
      <alignment horizontal="right" wrapText="1"/>
    </xf>
    <xf numFmtId="4" fontId="18" fillId="0" borderId="3" xfId="6" applyNumberFormat="1" applyFont="1" applyFill="1" applyBorder="1" applyAlignment="1" applyProtection="1">
      <alignment horizontal="right" wrapText="1"/>
    </xf>
    <xf numFmtId="4" fontId="18" fillId="0" borderId="1" xfId="6" applyNumberFormat="1" applyFont="1" applyFill="1" applyBorder="1" applyAlignment="1" applyProtection="1">
      <alignment horizontal="right" wrapText="1"/>
    </xf>
    <xf numFmtId="4" fontId="38" fillId="0" borderId="3" xfId="6" applyNumberFormat="1" applyFont="1" applyFill="1" applyBorder="1" applyAlignment="1" applyProtection="1">
      <alignment horizontal="right" vertical="center" wrapText="1"/>
    </xf>
    <xf numFmtId="4" fontId="38" fillId="0" borderId="1" xfId="6" applyNumberFormat="1" applyFont="1" applyFill="1" applyBorder="1" applyAlignment="1" applyProtection="1">
      <alignment horizontal="right" vertical="center" wrapText="1"/>
    </xf>
    <xf numFmtId="0" fontId="73" fillId="2" borderId="0" xfId="0" applyFont="1" applyFill="1"/>
    <xf numFmtId="3" fontId="17" fillId="60" borderId="12" xfId="20" applyNumberFormat="1" applyFont="1" applyFill="1" applyBorder="1" applyAlignment="1">
      <alignment horizontal="right" vertical="center"/>
    </xf>
    <xf numFmtId="3" fontId="73" fillId="2" borderId="0" xfId="0" applyNumberFormat="1" applyFont="1" applyFill="1" applyAlignment="1">
      <alignment horizontal="right"/>
    </xf>
    <xf numFmtId="4" fontId="73" fillId="2" borderId="0" xfId="0" applyNumberFormat="1" applyFont="1" applyFill="1" applyAlignment="1">
      <alignment horizontal="right"/>
    </xf>
    <xf numFmtId="3" fontId="17" fillId="60" borderId="26" xfId="20" applyNumberFormat="1" applyFont="1" applyFill="1" applyBorder="1" applyAlignment="1">
      <alignment horizontal="right" vertical="center"/>
    </xf>
    <xf numFmtId="3" fontId="17" fillId="60" borderId="18" xfId="20" applyNumberFormat="1" applyFont="1" applyFill="1" applyBorder="1" applyAlignment="1">
      <alignment horizontal="right" vertical="center"/>
    </xf>
    <xf numFmtId="3" fontId="17" fillId="60" borderId="19" xfId="20" applyNumberFormat="1" applyFont="1" applyFill="1" applyBorder="1" applyAlignment="1">
      <alignment horizontal="right" vertical="center"/>
    </xf>
    <xf numFmtId="3" fontId="15" fillId="2" borderId="15" xfId="20" applyNumberFormat="1" applyFont="1" applyFill="1" applyBorder="1" applyAlignment="1">
      <alignment horizontal="right" vertical="center"/>
    </xf>
    <xf numFmtId="3" fontId="15" fillId="2" borderId="88" xfId="20" applyNumberFormat="1" applyFont="1" applyFill="1" applyBorder="1" applyAlignment="1">
      <alignment horizontal="right" vertical="center"/>
    </xf>
    <xf numFmtId="3" fontId="13" fillId="60" borderId="79" xfId="0" applyNumberFormat="1" applyFont="1" applyFill="1" applyBorder="1" applyAlignment="1">
      <alignment horizontal="right" vertical="center" wrapText="1"/>
    </xf>
    <xf numFmtId="3" fontId="74" fillId="2" borderId="26" xfId="6" quotePrefix="1" applyNumberFormat="1" applyFont="1" applyFill="1" applyBorder="1" applyAlignment="1">
      <alignment horizontal="right" vertical="center" wrapText="1"/>
    </xf>
    <xf numFmtId="3" fontId="74" fillId="2" borderId="18" xfId="6" quotePrefix="1" applyNumberFormat="1" applyFont="1" applyFill="1" applyBorder="1" applyAlignment="1">
      <alignment horizontal="right" vertical="center" wrapText="1"/>
    </xf>
    <xf numFmtId="3" fontId="74" fillId="0" borderId="18" xfId="6" quotePrefix="1" applyNumberFormat="1" applyFont="1" applyFill="1" applyBorder="1" applyAlignment="1">
      <alignment horizontal="right" vertical="center" wrapText="1"/>
    </xf>
    <xf numFmtId="3" fontId="74" fillId="2" borderId="19" xfId="6" quotePrefix="1" applyNumberFormat="1" applyFont="1" applyFill="1" applyBorder="1" applyAlignment="1">
      <alignment horizontal="right" vertical="center" wrapText="1"/>
    </xf>
    <xf numFmtId="4" fontId="53" fillId="2" borderId="29" xfId="0" applyNumberFormat="1" applyFont="1" applyFill="1" applyBorder="1"/>
    <xf numFmtId="4" fontId="53" fillId="2" borderId="2" xfId="0" applyNumberFormat="1" applyFont="1" applyFill="1" applyBorder="1" applyAlignment="1">
      <alignment horizontal="center" vertical="center"/>
    </xf>
    <xf numFmtId="4" fontId="53" fillId="2" borderId="17" xfId="0" applyNumberFormat="1" applyFont="1" applyFill="1" applyBorder="1"/>
    <xf numFmtId="0" fontId="75" fillId="2" borderId="0" xfId="0" applyFont="1" applyFill="1"/>
    <xf numFmtId="0" fontId="53" fillId="2" borderId="33" xfId="0" applyFont="1" applyFill="1" applyBorder="1" applyAlignment="1">
      <alignment horizontal="center"/>
    </xf>
    <xf numFmtId="0" fontId="53" fillId="2" borderId="5" xfId="0" applyFont="1" applyFill="1" applyBorder="1" applyAlignment="1">
      <alignment horizontal="center" wrapText="1"/>
    </xf>
    <xf numFmtId="1" fontId="53" fillId="2" borderId="5" xfId="0" applyNumberFormat="1" applyFont="1" applyFill="1" applyBorder="1" applyAlignment="1">
      <alignment horizontal="left" vertical="center" wrapText="1"/>
    </xf>
    <xf numFmtId="0" fontId="53" fillId="2" borderId="5" xfId="0" applyFont="1" applyFill="1" applyBorder="1" applyAlignment="1">
      <alignment horizontal="left" wrapText="1"/>
    </xf>
    <xf numFmtId="0" fontId="53" fillId="2" borderId="5" xfId="0" applyFont="1" applyFill="1" applyBorder="1" applyAlignment="1">
      <alignment horizontal="left" vertical="center" wrapText="1"/>
    </xf>
    <xf numFmtId="4" fontId="53" fillId="2" borderId="5" xfId="0" applyNumberFormat="1" applyFont="1" applyFill="1" applyBorder="1" applyAlignment="1">
      <alignment horizontal="center" vertical="center"/>
    </xf>
    <xf numFmtId="4" fontId="53" fillId="2" borderId="6" xfId="0" applyNumberFormat="1" applyFont="1" applyFill="1" applyBorder="1" applyAlignment="1">
      <alignment horizontal="right" vertical="center"/>
    </xf>
    <xf numFmtId="4" fontId="53" fillId="2" borderId="71" xfId="0" applyNumberFormat="1" applyFont="1" applyFill="1" applyBorder="1"/>
    <xf numFmtId="0" fontId="30" fillId="2" borderId="0" xfId="20" applyFont="1" applyAlignment="1" applyProtection="1">
      <alignment vertical="center"/>
    </xf>
    <xf numFmtId="0" fontId="33" fillId="2" borderId="0" xfId="20" applyFont="1" applyAlignment="1" applyProtection="1">
      <alignment horizontal="left"/>
    </xf>
    <xf numFmtId="0" fontId="36" fillId="2" borderId="0" xfId="20" applyFont="1" applyAlignment="1" applyProtection="1">
      <alignment horizontal="center" vertical="center" wrapText="1"/>
    </xf>
    <xf numFmtId="0" fontId="33" fillId="2" borderId="0" xfId="20" applyFont="1" applyAlignment="1" applyProtection="1"/>
    <xf numFmtId="0" fontId="16" fillId="2" borderId="0" xfId="20" applyFont="1" applyAlignment="1" applyProtection="1">
      <alignment horizontal="center" vertical="center" wrapText="1"/>
    </xf>
    <xf numFmtId="1" fontId="59" fillId="2" borderId="0" xfId="0" applyNumberFormat="1" applyFont="1" applyFill="1" applyBorder="1" applyAlignment="1">
      <alignment horizontal="center"/>
    </xf>
    <xf numFmtId="1" fontId="53" fillId="2" borderId="0" xfId="0" applyNumberFormat="1" applyFont="1" applyFill="1" applyBorder="1" applyAlignment="1">
      <alignment horizontal="left"/>
    </xf>
    <xf numFmtId="0" fontId="40" fillId="2" borderId="0" xfId="5" applyNumberFormat="1" applyFont="1" applyFill="1" applyBorder="1" applyAlignment="1" applyProtection="1">
      <alignment horizontal="center" vertical="center" wrapText="1"/>
    </xf>
    <xf numFmtId="1" fontId="41" fillId="12" borderId="49" xfId="5" applyNumberFormat="1" applyFont="1" applyFill="1" applyBorder="1" applyAlignment="1" applyProtection="1">
      <alignment horizontal="center" vertical="center" wrapText="1"/>
    </xf>
    <xf numFmtId="1" fontId="41" fillId="12" borderId="50" xfId="5" applyNumberFormat="1" applyFont="1" applyFill="1" applyBorder="1" applyAlignment="1" applyProtection="1">
      <alignment horizontal="center" vertical="center" wrapText="1"/>
    </xf>
    <xf numFmtId="1" fontId="41" fillId="12" borderId="55" xfId="5" applyNumberFormat="1" applyFont="1" applyFill="1" applyBorder="1" applyAlignment="1" applyProtection="1">
      <alignment horizontal="center" vertical="center" wrapText="1"/>
    </xf>
    <xf numFmtId="1" fontId="41" fillId="12" borderId="45" xfId="5" applyNumberFormat="1" applyFont="1" applyFill="1" applyBorder="1" applyAlignment="1" applyProtection="1">
      <alignment horizontal="center" vertical="center" wrapText="1"/>
    </xf>
    <xf numFmtId="0" fontId="41" fillId="12" borderId="60" xfId="5" applyFont="1" applyFill="1" applyBorder="1" applyAlignment="1" applyProtection="1">
      <alignment horizontal="center" vertical="center"/>
    </xf>
    <xf numFmtId="0" fontId="41" fillId="12" borderId="61" xfId="5" applyFont="1" applyFill="1" applyBorder="1" applyAlignment="1" applyProtection="1">
      <alignment horizontal="center" vertical="center"/>
    </xf>
    <xf numFmtId="0" fontId="41" fillId="12" borderId="62" xfId="5" applyFont="1" applyFill="1" applyBorder="1" applyAlignment="1" applyProtection="1">
      <alignment horizontal="center" vertical="center"/>
    </xf>
    <xf numFmtId="3" fontId="52" fillId="25" borderId="39" xfId="5" applyNumberFormat="1" applyFont="1" applyFill="1" applyBorder="1" applyAlignment="1" applyProtection="1">
      <alignment horizontal="center" vertical="center" wrapText="1"/>
    </xf>
    <xf numFmtId="3" fontId="52" fillId="25" borderId="52" xfId="5" applyNumberFormat="1" applyFont="1" applyFill="1" applyBorder="1" applyAlignment="1" applyProtection="1">
      <alignment horizontal="center" vertical="center" wrapText="1"/>
    </xf>
    <xf numFmtId="0" fontId="16" fillId="2" borderId="0" xfId="5" applyFont="1" applyBorder="1" applyAlignment="1" applyProtection="1">
      <alignment horizontal="center"/>
    </xf>
    <xf numFmtId="3" fontId="48" fillId="0" borderId="0" xfId="7" applyNumberFormat="1" applyFont="1" applyFill="1" applyAlignment="1">
      <alignment horizontal="center" vertical="center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82" xfId="0" applyNumberFormat="1" applyFont="1" applyFill="1" applyBorder="1" applyAlignment="1">
      <alignment horizontal="center" vertical="center" wrapText="1"/>
    </xf>
    <xf numFmtId="3" fontId="17" fillId="0" borderId="21" xfId="7" applyNumberFormat="1" applyFont="1" applyFill="1" applyBorder="1" applyAlignment="1">
      <alignment horizontal="center" vertical="center" wrapText="1"/>
    </xf>
    <xf numFmtId="3" fontId="17" fillId="0" borderId="23" xfId="7" applyNumberFormat="1" applyFont="1" applyFill="1" applyBorder="1" applyAlignment="1">
      <alignment horizontal="center" vertical="center" wrapText="1"/>
    </xf>
    <xf numFmtId="3" fontId="17" fillId="0" borderId="22" xfId="7" applyNumberFormat="1" applyFont="1" applyFill="1" applyBorder="1" applyAlignment="1">
      <alignment horizontal="center" vertical="center" wrapText="1"/>
    </xf>
    <xf numFmtId="3" fontId="17" fillId="0" borderId="25" xfId="7" applyNumberFormat="1" applyFont="1" applyFill="1" applyBorder="1" applyAlignment="1">
      <alignment horizontal="center" vertical="center" wrapText="1"/>
    </xf>
    <xf numFmtId="3" fontId="19" fillId="0" borderId="77" xfId="7" applyNumberFormat="1" applyFont="1" applyFill="1" applyBorder="1" applyAlignment="1">
      <alignment horizontal="center" vertical="center" wrapText="1"/>
    </xf>
    <xf numFmtId="3" fontId="19" fillId="0" borderId="78" xfId="7" applyNumberFormat="1" applyFont="1" applyFill="1" applyBorder="1" applyAlignment="1">
      <alignment horizontal="center" vertical="center" wrapText="1"/>
    </xf>
    <xf numFmtId="3" fontId="19" fillId="0" borderId="26" xfId="7" applyNumberFormat="1" applyFont="1" applyFill="1" applyBorder="1" applyAlignment="1">
      <alignment horizontal="center" vertical="center" wrapText="1"/>
    </xf>
    <xf numFmtId="3" fontId="19" fillId="0" borderId="19" xfId="7" applyNumberFormat="1" applyFont="1" applyFill="1" applyBorder="1" applyAlignment="1">
      <alignment horizontal="center" vertical="center" wrapText="1"/>
    </xf>
    <xf numFmtId="3" fontId="17" fillId="0" borderId="20" xfId="7" applyNumberFormat="1" applyFont="1" applyFill="1" applyBorder="1" applyAlignment="1">
      <alignment horizontal="center" vertical="center" wrapText="1"/>
    </xf>
    <xf numFmtId="3" fontId="17" fillId="0" borderId="67" xfId="7" applyNumberFormat="1" applyFont="1" applyFill="1" applyBorder="1" applyAlignment="1">
      <alignment horizontal="center" vertical="center" wrapText="1"/>
    </xf>
    <xf numFmtId="3" fontId="17" fillId="0" borderId="84" xfId="7" applyNumberFormat="1" applyFont="1" applyFill="1" applyBorder="1" applyAlignment="1">
      <alignment horizontal="center" vertical="center" wrapText="1"/>
    </xf>
    <xf numFmtId="3" fontId="17" fillId="0" borderId="70" xfId="7" applyNumberFormat="1" applyFont="1" applyFill="1" applyBorder="1" applyAlignment="1">
      <alignment horizontal="center" vertical="center" wrapText="1"/>
    </xf>
    <xf numFmtId="3" fontId="17" fillId="0" borderId="32" xfId="7" applyNumberFormat="1" applyFont="1" applyFill="1" applyBorder="1" applyAlignment="1">
      <alignment horizontal="center" vertical="center" wrapText="1"/>
    </xf>
    <xf numFmtId="3" fontId="17" fillId="0" borderId="64" xfId="7" applyNumberFormat="1" applyFont="1" applyFill="1" applyBorder="1" applyAlignment="1">
      <alignment horizontal="center" vertical="center" wrapText="1"/>
    </xf>
    <xf numFmtId="3" fontId="17" fillId="0" borderId="43" xfId="7" applyNumberFormat="1" applyFont="1" applyFill="1" applyBorder="1" applyAlignment="1">
      <alignment horizontal="center" vertical="center" wrapText="1"/>
    </xf>
    <xf numFmtId="3" fontId="17" fillId="0" borderId="39" xfId="7" applyNumberFormat="1" applyFont="1" applyFill="1" applyBorder="1" applyAlignment="1">
      <alignment horizontal="center" vertical="center" wrapText="1"/>
    </xf>
    <xf numFmtId="3" fontId="17" fillId="0" borderId="52" xfId="7" applyNumberFormat="1" applyFont="1" applyFill="1" applyBorder="1" applyAlignment="1">
      <alignment horizontal="center" vertical="center" wrapText="1"/>
    </xf>
    <xf numFmtId="3" fontId="17" fillId="0" borderId="0" xfId="7" applyNumberFormat="1" applyFont="1" applyFill="1" applyBorder="1" applyAlignment="1">
      <alignment horizontal="center" vertical="center" wrapText="1"/>
    </xf>
    <xf numFmtId="3" fontId="17" fillId="0" borderId="41" xfId="7" applyNumberFormat="1" applyFont="1" applyFill="1" applyBorder="1" applyAlignment="1">
      <alignment horizontal="center" vertical="center" wrapText="1"/>
    </xf>
    <xf numFmtId="3" fontId="17" fillId="0" borderId="65" xfId="7" applyNumberFormat="1" applyFont="1" applyFill="1" applyBorder="1" applyAlignment="1">
      <alignment horizontal="center" vertical="center" wrapText="1"/>
    </xf>
    <xf numFmtId="3" fontId="17" fillId="0" borderId="68" xfId="7" applyNumberFormat="1" applyFont="1" applyFill="1" applyBorder="1" applyAlignment="1">
      <alignment horizontal="center" vertical="center" wrapText="1"/>
    </xf>
    <xf numFmtId="2" fontId="55" fillId="0" borderId="21" xfId="0" applyNumberFormat="1" applyFont="1" applyFill="1" applyBorder="1" applyAlignment="1">
      <alignment horizontal="center" vertical="center" wrapText="1"/>
    </xf>
    <xf numFmtId="2" fontId="55" fillId="0" borderId="22" xfId="0" applyNumberFormat="1" applyFont="1" applyFill="1" applyBorder="1" applyAlignment="1">
      <alignment horizontal="center" vertical="center" wrapText="1"/>
    </xf>
    <xf numFmtId="2" fontId="55" fillId="0" borderId="28" xfId="0" applyNumberFormat="1" applyFont="1" applyFill="1" applyBorder="1" applyAlignment="1">
      <alignment horizontal="center" vertical="center" wrapText="1"/>
    </xf>
    <xf numFmtId="2" fontId="55" fillId="0" borderId="29" xfId="0" applyNumberFormat="1" applyFont="1" applyFill="1" applyBorder="1" applyAlignment="1">
      <alignment horizontal="center" vertical="center" wrapText="1"/>
    </xf>
    <xf numFmtId="2" fontId="55" fillId="0" borderId="23" xfId="0" applyNumberFormat="1" applyFont="1" applyFill="1" applyBorder="1" applyAlignment="1">
      <alignment horizontal="center" vertical="center" wrapText="1"/>
    </xf>
    <xf numFmtId="2" fontId="55" fillId="0" borderId="25" xfId="0" applyNumberFormat="1" applyFont="1" applyFill="1" applyBorder="1" applyAlignment="1">
      <alignment horizontal="center" vertical="center" wrapText="1"/>
    </xf>
    <xf numFmtId="3" fontId="17" fillId="0" borderId="38" xfId="7" applyNumberFormat="1" applyFont="1" applyFill="1" applyBorder="1" applyAlignment="1">
      <alignment horizontal="center" vertical="center"/>
    </xf>
    <xf numFmtId="3" fontId="17" fillId="0" borderId="39" xfId="7" applyNumberFormat="1" applyFont="1" applyFill="1" applyBorder="1" applyAlignment="1">
      <alignment horizontal="center" vertical="center"/>
    </xf>
    <xf numFmtId="3" fontId="17" fillId="0" borderId="41" xfId="7" applyNumberFormat="1" applyFont="1" applyFill="1" applyBorder="1" applyAlignment="1">
      <alignment horizontal="center" vertical="center"/>
    </xf>
    <xf numFmtId="3" fontId="17" fillId="0" borderId="42" xfId="7" applyNumberFormat="1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/>
    </xf>
    <xf numFmtId="0" fontId="55" fillId="0" borderId="40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/>
    </xf>
    <xf numFmtId="3" fontId="17" fillId="0" borderId="66" xfId="7" applyNumberFormat="1" applyFont="1" applyFill="1" applyBorder="1" applyAlignment="1">
      <alignment horizontal="center" vertical="center" wrapText="1"/>
    </xf>
    <xf numFmtId="3" fontId="17" fillId="0" borderId="69" xfId="7" applyNumberFormat="1" applyFont="1" applyFill="1" applyBorder="1" applyAlignment="1">
      <alignment horizontal="center" vertical="center" wrapText="1"/>
    </xf>
    <xf numFmtId="3" fontId="17" fillId="60" borderId="32" xfId="7" applyNumberFormat="1" applyFont="1" applyFill="1" applyBorder="1" applyAlignment="1">
      <alignment horizontal="center" vertical="center" wrapText="1"/>
    </xf>
    <xf numFmtId="3" fontId="17" fillId="60" borderId="64" xfId="7" applyNumberFormat="1" applyFont="1" applyFill="1" applyBorder="1" applyAlignment="1">
      <alignment horizontal="center" vertical="center" wrapText="1"/>
    </xf>
    <xf numFmtId="3" fontId="17" fillId="60" borderId="43" xfId="7" applyNumberFormat="1" applyFont="1" applyFill="1" applyBorder="1" applyAlignment="1">
      <alignment horizontal="center" vertical="center" wrapText="1"/>
    </xf>
    <xf numFmtId="3" fontId="17" fillId="60" borderId="21" xfId="7" applyNumberFormat="1" applyFont="1" applyFill="1" applyBorder="1" applyAlignment="1">
      <alignment horizontal="center" vertical="center" wrapText="1"/>
    </xf>
    <xf numFmtId="3" fontId="17" fillId="60" borderId="28" xfId="7" applyNumberFormat="1" applyFont="1" applyFill="1" applyBorder="1" applyAlignment="1">
      <alignment horizontal="center" vertical="center" wrapText="1"/>
    </xf>
    <xf numFmtId="3" fontId="17" fillId="60" borderId="23" xfId="7" applyNumberFormat="1" applyFont="1" applyFill="1" applyBorder="1" applyAlignment="1">
      <alignment horizontal="center" vertical="center" wrapText="1"/>
    </xf>
    <xf numFmtId="3" fontId="17" fillId="60" borderId="66" xfId="7" applyNumberFormat="1" applyFont="1" applyFill="1" applyBorder="1" applyAlignment="1">
      <alignment horizontal="center" vertical="center" wrapText="1"/>
    </xf>
    <xf numFmtId="3" fontId="17" fillId="60" borderId="2" xfId="7" applyNumberFormat="1" applyFont="1" applyFill="1" applyBorder="1" applyAlignment="1">
      <alignment horizontal="center" vertical="center" wrapText="1"/>
    </xf>
    <xf numFmtId="3" fontId="17" fillId="60" borderId="69" xfId="7" applyNumberFormat="1" applyFont="1" applyFill="1" applyBorder="1" applyAlignment="1">
      <alignment horizontal="center" vertical="center" wrapText="1"/>
    </xf>
    <xf numFmtId="3" fontId="17" fillId="60" borderId="52" xfId="7" applyNumberFormat="1" applyFont="1" applyFill="1" applyBorder="1" applyAlignment="1">
      <alignment horizontal="center" vertical="center" wrapText="1"/>
    </xf>
    <xf numFmtId="3" fontId="17" fillId="60" borderId="37" xfId="7" applyNumberFormat="1" applyFont="1" applyFill="1" applyBorder="1" applyAlignment="1">
      <alignment horizontal="center" vertical="center" wrapText="1"/>
    </xf>
    <xf numFmtId="3" fontId="17" fillId="60" borderId="38" xfId="7" applyNumberFormat="1" applyFont="1" applyFill="1" applyBorder="1" applyAlignment="1">
      <alignment horizontal="center" vertical="center" wrapText="1"/>
    </xf>
    <xf numFmtId="3" fontId="17" fillId="60" borderId="40" xfId="7" applyNumberFormat="1" applyFont="1" applyFill="1" applyBorder="1" applyAlignment="1">
      <alignment horizontal="center" vertical="center" wrapText="1"/>
    </xf>
    <xf numFmtId="3" fontId="17" fillId="60" borderId="41" xfId="7" applyNumberFormat="1" applyFont="1" applyFill="1" applyBorder="1" applyAlignment="1">
      <alignment horizontal="center" vertical="center" wrapText="1"/>
    </xf>
    <xf numFmtId="3" fontId="19" fillId="60" borderId="26" xfId="7" applyNumberFormat="1" applyFont="1" applyFill="1" applyBorder="1" applyAlignment="1">
      <alignment horizontal="center" vertical="center" wrapText="1"/>
    </xf>
    <xf numFmtId="3" fontId="19" fillId="60" borderId="18" xfId="7" applyNumberFormat="1" applyFont="1" applyFill="1" applyBorder="1" applyAlignment="1">
      <alignment horizontal="center" vertical="center" wrapText="1"/>
    </xf>
    <xf numFmtId="3" fontId="19" fillId="60" borderId="19" xfId="7" applyNumberFormat="1" applyFont="1" applyFill="1" applyBorder="1" applyAlignment="1">
      <alignment horizontal="center" vertical="center" wrapText="1"/>
    </xf>
    <xf numFmtId="3" fontId="17" fillId="60" borderId="65" xfId="7" applyNumberFormat="1" applyFont="1" applyFill="1" applyBorder="1" applyAlignment="1">
      <alignment horizontal="center" vertical="center" wrapText="1"/>
    </xf>
    <xf numFmtId="3" fontId="17" fillId="60" borderId="72" xfId="7" applyNumberFormat="1" applyFont="1" applyFill="1" applyBorder="1" applyAlignment="1">
      <alignment horizontal="center" vertical="center" wrapText="1"/>
    </xf>
    <xf numFmtId="3" fontId="17" fillId="60" borderId="22" xfId="7" applyNumberFormat="1" applyFont="1" applyFill="1" applyBorder="1" applyAlignment="1">
      <alignment horizontal="center" vertical="center" wrapText="1"/>
    </xf>
    <xf numFmtId="3" fontId="17" fillId="60" borderId="68" xfId="7" applyNumberFormat="1" applyFont="1" applyFill="1" applyBorder="1" applyAlignment="1">
      <alignment horizontal="center" vertical="center" wrapText="1"/>
    </xf>
    <xf numFmtId="3" fontId="17" fillId="60" borderId="24" xfId="7" applyNumberFormat="1" applyFont="1" applyFill="1" applyBorder="1" applyAlignment="1">
      <alignment horizontal="center" vertical="center" wrapText="1"/>
    </xf>
    <xf numFmtId="3" fontId="17" fillId="60" borderId="25" xfId="7" applyNumberFormat="1" applyFont="1" applyFill="1" applyBorder="1" applyAlignment="1">
      <alignment horizontal="center" vertical="center" wrapText="1"/>
    </xf>
    <xf numFmtId="3" fontId="13" fillId="60" borderId="30" xfId="0" applyNumberFormat="1" applyFont="1" applyFill="1" applyBorder="1" applyAlignment="1">
      <alignment horizontal="center" vertical="center" wrapText="1"/>
    </xf>
    <xf numFmtId="3" fontId="13" fillId="60" borderId="82" xfId="0" applyNumberFormat="1" applyFont="1" applyFill="1" applyBorder="1" applyAlignment="1">
      <alignment horizontal="center" vertical="center" wrapText="1"/>
    </xf>
    <xf numFmtId="3" fontId="17" fillId="60" borderId="39" xfId="7" applyNumberFormat="1" applyFont="1" applyFill="1" applyBorder="1" applyAlignment="1">
      <alignment horizontal="center" vertical="center" wrapText="1"/>
    </xf>
    <xf numFmtId="3" fontId="17" fillId="60" borderId="42" xfId="7" applyNumberFormat="1" applyFont="1" applyFill="1" applyBorder="1" applyAlignment="1">
      <alignment horizontal="center" vertical="center" wrapText="1"/>
    </xf>
    <xf numFmtId="3" fontId="17" fillId="60" borderId="26" xfId="7" applyNumberFormat="1" applyFont="1" applyFill="1" applyBorder="1" applyAlignment="1">
      <alignment horizontal="center" vertical="center" wrapText="1"/>
    </xf>
    <xf numFmtId="3" fontId="17" fillId="60" borderId="18" xfId="7" applyNumberFormat="1" applyFont="1" applyFill="1" applyBorder="1" applyAlignment="1">
      <alignment horizontal="center" vertical="center" wrapText="1"/>
    </xf>
    <xf numFmtId="3" fontId="17" fillId="60" borderId="19" xfId="7" applyNumberFormat="1" applyFont="1" applyFill="1" applyBorder="1" applyAlignment="1">
      <alignment horizontal="center" vertical="center" wrapText="1"/>
    </xf>
  </cellXfs>
  <cellStyles count="111">
    <cellStyle name="Accent1 - 20%" xfId="59"/>
    <cellStyle name="Accent1 - 40%" xfId="60"/>
    <cellStyle name="Accent1 - 60%" xfId="61"/>
    <cellStyle name="Accent2 - 20%" xfId="62"/>
    <cellStyle name="Accent2 - 40%" xfId="63"/>
    <cellStyle name="Accent2 - 60%" xfId="64"/>
    <cellStyle name="Accent3 - 20%" xfId="65"/>
    <cellStyle name="Accent3 - 40%" xfId="66"/>
    <cellStyle name="Accent3 - 60%" xfId="67"/>
    <cellStyle name="Accent4 - 20%" xfId="68"/>
    <cellStyle name="Accent4 - 40%" xfId="69"/>
    <cellStyle name="Accent4 - 60%" xfId="70"/>
    <cellStyle name="Accent5 - 20%" xfId="71"/>
    <cellStyle name="Accent5 - 40%" xfId="72"/>
    <cellStyle name="Accent5 - 60%" xfId="73"/>
    <cellStyle name="Accent6 - 20%" xfId="74"/>
    <cellStyle name="Accent6 - 40%" xfId="75"/>
    <cellStyle name="Accent6 - 60%" xfId="76"/>
    <cellStyle name="Comma 2" xfId="9"/>
    <cellStyle name="Emphasis 1" xfId="77"/>
    <cellStyle name="Emphasis 2" xfId="78"/>
    <cellStyle name="Emphasis 3" xfId="79"/>
    <cellStyle name="Normal" xfId="0" builtinId="0"/>
    <cellStyle name="Normal 2" xfId="5"/>
    <cellStyle name="Normal 2 2" xfId="51"/>
    <cellStyle name="Normal 3" xfId="58"/>
    <cellStyle name="Normal 3 3" xfId="10"/>
    <cellStyle name="Normal 6" xfId="7"/>
    <cellStyle name="Normal 6 2" xfId="20"/>
    <cellStyle name="Normal 6 3" xfId="11"/>
    <cellStyle name="Normalno 2" xfId="6"/>
    <cellStyle name="Normalno 3" xfId="3"/>
    <cellStyle name="Normalno 3 2" xfId="44"/>
    <cellStyle name="Normalno 3 2 2" xfId="54"/>
    <cellStyle name="Normalno 3 3" xfId="47"/>
    <cellStyle name="Normalno 3 4" xfId="50"/>
    <cellStyle name="Normalno 4" xfId="8"/>
    <cellStyle name="Normalno 4 2" xfId="45"/>
    <cellStyle name="Normalno 4 2 2" xfId="55"/>
    <cellStyle name="Normalno 4 3" xfId="48"/>
    <cellStyle name="Normalno 4 4" xfId="52"/>
    <cellStyle name="Normalno 5" xfId="57"/>
    <cellStyle name="Obično 2" xfId="23"/>
    <cellStyle name="Obično 2 2" xfId="46"/>
    <cellStyle name="Obično 2 2 2" xfId="56"/>
    <cellStyle name="Obično 2 3" xfId="49"/>
    <cellStyle name="Obično 2 4" xfId="53"/>
    <cellStyle name="Obično_01_ZAGREBAČKA ŽUPANIJA" xfId="41"/>
    <cellStyle name="Obično_14_OSJEČKO-BARANJSKA ŽUPANIJA" xfId="42"/>
    <cellStyle name="Obično_List4" xfId="43"/>
    <cellStyle name="Obično_List7" xfId="38"/>
    <cellStyle name="Obično_List8" xfId="39"/>
    <cellStyle name="Obično_List9" xfId="40"/>
    <cellStyle name="SAPBEXaggData" xfId="12"/>
    <cellStyle name="SAPBEXaggData 2" xfId="25"/>
    <cellStyle name="SAPBEXaggDataEmph" xfId="80"/>
    <cellStyle name="SAPBEXaggItem" xfId="13"/>
    <cellStyle name="SAPBEXaggItem 2" xfId="26"/>
    <cellStyle name="SAPBEXaggItemX" xfId="81"/>
    <cellStyle name="SAPBEXchaText" xfId="1"/>
    <cellStyle name="SAPBEXchaText 2" xfId="21"/>
    <cellStyle name="SAPBEXchaText 2 2" xfId="35"/>
    <cellStyle name="SAPBEXchaText 3" xfId="27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14"/>
    <cellStyle name="SAPBEXformats 2" xfId="28"/>
    <cellStyle name="SAPBEXheaderItem" xfId="94"/>
    <cellStyle name="SAPBEXheaderText" xfId="95"/>
    <cellStyle name="SAPBEXHLevel0" xfId="15"/>
    <cellStyle name="SAPBEXHLevel0 2" xfId="29"/>
    <cellStyle name="SAPBEXHLevel0X" xfId="96"/>
    <cellStyle name="SAPBEXHLevel1" xfId="16"/>
    <cellStyle name="SAPBEXHLevel1 2" xfId="30"/>
    <cellStyle name="SAPBEXHLevel1X" xfId="97"/>
    <cellStyle name="SAPBEXHLevel2" xfId="17"/>
    <cellStyle name="SAPBEXHLevel2 2" xfId="31"/>
    <cellStyle name="SAPBEXHLevel2X" xfId="98"/>
    <cellStyle name="SAPBEXHLevel3" xfId="18"/>
    <cellStyle name="SAPBEXHLevel3 2" xfId="32"/>
    <cellStyle name="SAPBEXHLevel3X" xfId="99"/>
    <cellStyle name="SAPBEXinputData" xfId="100"/>
    <cellStyle name="SAPBEXItemHeader" xfId="19"/>
    <cellStyle name="SAPBEXresData" xfId="101"/>
    <cellStyle name="SAPBEXresDataEmph" xfId="102"/>
    <cellStyle name="SAPBEXresItem" xfId="103"/>
    <cellStyle name="SAPBEXresItemX" xfId="104"/>
    <cellStyle name="SAPBEXstdData" xfId="4"/>
    <cellStyle name="SAPBEXstdData 2" xfId="24"/>
    <cellStyle name="SAPBEXstdData 2 2" xfId="37"/>
    <cellStyle name="SAPBEXstdData 3" xfId="33"/>
    <cellStyle name="SAPBEXstdDataEmph" xfId="105"/>
    <cellStyle name="SAPBEXstdItem" xfId="2"/>
    <cellStyle name="SAPBEXstdItem 2" xfId="22"/>
    <cellStyle name="SAPBEXstdItem 2 2" xfId="36"/>
    <cellStyle name="SAPBEXstdItem 3" xfId="34"/>
    <cellStyle name="SAPBEXstdItemX" xfId="106"/>
    <cellStyle name="SAPBEXtitle" xfId="107"/>
    <cellStyle name="SAPBEXunassignedItem" xfId="108"/>
    <cellStyle name="SAPBEXundefined" xfId="109"/>
    <cellStyle name="Sheet Title" xfId="110"/>
  </cellStyles>
  <dxfs count="0"/>
  <tableStyles count="0" defaultTableStyle="TableStyleMedium9"/>
  <colors>
    <mruColors>
      <color rgb="FFB8CCE4"/>
      <color rgb="FFFFFFCC"/>
      <color rgb="FFCCCCFF"/>
      <color rgb="FF99CCFF"/>
      <color rgb="FFFFFF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otklju&#269;an-sveu&#269;ili&#353;te%20-SASTAVNICE%20Prijedlog%20financijskog%20plana_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  <cell r="J3">
            <v>0</v>
          </cell>
          <cell r="P3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topLeftCell="A7" workbookViewId="0">
      <selection activeCell="A991" sqref="A991"/>
    </sheetView>
  </sheetViews>
  <sheetFormatPr defaultColWidth="0" defaultRowHeight="12.75" zeroHeight="1"/>
  <cols>
    <col min="1" max="1" width="7.5703125" style="15" customWidth="1"/>
    <col min="2" max="2" width="35" style="15" customWidth="1"/>
    <col min="3" max="3" width="17.28515625" style="15" customWidth="1"/>
    <col min="4" max="4" width="18.140625" style="15" customWidth="1"/>
    <col min="5" max="5" width="17.42578125" style="15" customWidth="1"/>
    <col min="6" max="11" width="11.42578125" style="15" hidden="1" customWidth="1"/>
    <col min="12" max="12" width="7.85546875" style="15" hidden="1" customWidth="1"/>
    <col min="13" max="13" width="41.28515625" style="15" hidden="1" customWidth="1"/>
    <col min="14" max="28" width="11.42578125" style="15" hidden="1" customWidth="1"/>
    <col min="29" max="16384" width="14.42578125" style="15" hidden="1"/>
  </cols>
  <sheetData>
    <row r="1" spans="1:27" ht="15.75" customHeight="1">
      <c r="A1" s="467" t="s">
        <v>690</v>
      </c>
      <c r="B1" s="467"/>
      <c r="C1" s="467"/>
    </row>
    <row r="2" spans="1:27" ht="15">
      <c r="A2" s="466" t="s">
        <v>773</v>
      </c>
      <c r="B2" s="466"/>
      <c r="C2" s="16"/>
      <c r="D2" s="16"/>
      <c r="E2" s="16"/>
      <c r="F2" s="16"/>
      <c r="G2" s="16"/>
      <c r="H2" s="16"/>
      <c r="I2" s="16"/>
      <c r="J2" s="17">
        <v>2</v>
      </c>
      <c r="K2" s="17" t="str">
        <f t="shared" ref="K2:K65" si="0">L2&amp;" "&amp;M2</f>
        <v>2284 SVEUČILIŠTE J.J STROSSMAYERA U OSIJEKU - EKONOMSKI FAKULTET</v>
      </c>
      <c r="L2" s="18">
        <v>2284</v>
      </c>
      <c r="M2" s="19" t="s">
        <v>221</v>
      </c>
      <c r="N2" s="19" t="s">
        <v>219</v>
      </c>
      <c r="O2" s="19" t="s">
        <v>222</v>
      </c>
      <c r="P2" s="19" t="s">
        <v>220</v>
      </c>
      <c r="Q2" s="20">
        <v>3021645</v>
      </c>
      <c r="R2" s="21" t="s">
        <v>223</v>
      </c>
      <c r="S2" s="21" t="s">
        <v>19</v>
      </c>
      <c r="T2" s="22" t="s">
        <v>18</v>
      </c>
      <c r="U2" s="16"/>
      <c r="V2" s="16"/>
      <c r="W2" s="16"/>
      <c r="X2" s="16"/>
      <c r="Y2" s="16"/>
      <c r="Z2" s="16"/>
      <c r="AA2" s="16"/>
    </row>
    <row r="3" spans="1:27" ht="28.5" customHeight="1">
      <c r="B3" s="470" t="s">
        <v>742</v>
      </c>
      <c r="C3" s="469"/>
      <c r="D3" s="469"/>
      <c r="E3" s="469"/>
      <c r="F3" s="16"/>
      <c r="G3" s="16"/>
      <c r="H3" s="16"/>
      <c r="I3" s="16"/>
      <c r="J3" s="17">
        <v>3</v>
      </c>
      <c r="K3" s="17" t="str">
        <f t="shared" si="0"/>
        <v xml:space="preserve">2313 SVEUČILIŠTE J.J.STROSSMAYERA U OSIJEKU - ELEKTROTEHNIČKI FAKULTET </v>
      </c>
      <c r="L3" s="18">
        <v>2313</v>
      </c>
      <c r="M3" s="19" t="s">
        <v>224</v>
      </c>
      <c r="N3" s="19" t="s">
        <v>219</v>
      </c>
      <c r="O3" s="19" t="s">
        <v>225</v>
      </c>
      <c r="P3" s="19" t="s">
        <v>220</v>
      </c>
      <c r="Q3" s="20">
        <v>3392589</v>
      </c>
      <c r="R3" s="21" t="s">
        <v>226</v>
      </c>
      <c r="S3" s="21" t="s">
        <v>19</v>
      </c>
      <c r="T3" s="22" t="s">
        <v>18</v>
      </c>
      <c r="U3" s="16"/>
      <c r="V3" s="16"/>
      <c r="W3" s="16"/>
      <c r="X3" s="16"/>
      <c r="Y3" s="16"/>
      <c r="Z3" s="16"/>
      <c r="AA3" s="16"/>
    </row>
    <row r="4" spans="1:27" ht="18.75" customHeight="1">
      <c r="B4" s="470" t="s">
        <v>0</v>
      </c>
      <c r="C4" s="469"/>
      <c r="D4" s="469"/>
      <c r="E4" s="469"/>
      <c r="F4" s="16"/>
      <c r="G4" s="16"/>
      <c r="H4" s="16"/>
      <c r="I4" s="16"/>
      <c r="J4" s="17">
        <v>4</v>
      </c>
      <c r="K4" s="17" t="str">
        <f t="shared" si="0"/>
        <v>2321 SVEUČILIŠTE J.J STROSSMAYERA U OSIJEKU - FILOZOFSKI FAKULTET</v>
      </c>
      <c r="L4" s="18">
        <v>2321</v>
      </c>
      <c r="M4" s="19" t="s">
        <v>227</v>
      </c>
      <c r="N4" s="19" t="s">
        <v>219</v>
      </c>
      <c r="O4" s="19" t="s">
        <v>228</v>
      </c>
      <c r="P4" s="19" t="s">
        <v>220</v>
      </c>
      <c r="Q4" s="20">
        <v>3014185</v>
      </c>
      <c r="R4" s="21" t="s">
        <v>229</v>
      </c>
      <c r="S4" s="21" t="s">
        <v>19</v>
      </c>
      <c r="T4" s="22" t="s">
        <v>18</v>
      </c>
      <c r="U4" s="16"/>
      <c r="V4" s="16"/>
      <c r="W4" s="16"/>
      <c r="X4" s="16"/>
      <c r="Y4" s="16"/>
      <c r="Z4" s="16"/>
      <c r="AA4" s="16"/>
    </row>
    <row r="5" spans="1:27" ht="12" customHeight="1">
      <c r="B5" s="468"/>
      <c r="C5" s="469"/>
      <c r="D5" s="469"/>
      <c r="E5" s="469"/>
      <c r="F5" s="16"/>
      <c r="G5" s="16"/>
      <c r="H5" s="16"/>
      <c r="I5" s="16"/>
      <c r="J5" s="17">
        <v>5</v>
      </c>
      <c r="K5" s="17" t="str">
        <f t="shared" si="0"/>
        <v>2508 SVEUČILIŠTE J.J.STROSSMAYERA U OSIJEKU - GRADSKA I SVEUČILIŠNA KNJIŽNICA</v>
      </c>
      <c r="L5" s="18">
        <v>2508</v>
      </c>
      <c r="M5" s="23" t="s">
        <v>230</v>
      </c>
      <c r="N5" s="19" t="s">
        <v>219</v>
      </c>
      <c r="O5" s="23" t="s">
        <v>231</v>
      </c>
      <c r="P5" s="23" t="s">
        <v>220</v>
      </c>
      <c r="Q5" s="24">
        <v>3014347</v>
      </c>
      <c r="R5" s="21" t="s">
        <v>232</v>
      </c>
      <c r="S5" s="21" t="s">
        <v>19</v>
      </c>
      <c r="T5" s="22" t="s">
        <v>18</v>
      </c>
      <c r="U5" s="16"/>
      <c r="V5" s="16"/>
      <c r="W5" s="16"/>
      <c r="X5" s="16"/>
      <c r="Y5" s="16"/>
      <c r="Z5" s="16"/>
      <c r="AA5" s="16"/>
    </row>
    <row r="6" spans="1:27" ht="12" customHeight="1">
      <c r="A6" s="25"/>
      <c r="B6" s="25"/>
      <c r="C6" s="16"/>
      <c r="D6" s="16"/>
      <c r="E6" s="16"/>
      <c r="F6" s="16"/>
      <c r="G6" s="16"/>
      <c r="H6" s="16"/>
      <c r="I6" s="16"/>
      <c r="J6" s="17">
        <v>6</v>
      </c>
      <c r="K6" s="17" t="str">
        <f t="shared" si="0"/>
        <v>2250 SVEUČILIŠTE J.J STROSSMAYERA U OSIJEKU - GRAĐEVINSKI FAKULTET</v>
      </c>
      <c r="L6" s="18">
        <v>2250</v>
      </c>
      <c r="M6" s="19" t="s">
        <v>233</v>
      </c>
      <c r="N6" s="19" t="s">
        <v>219</v>
      </c>
      <c r="O6" s="19" t="s">
        <v>234</v>
      </c>
      <c r="P6" s="19" t="s">
        <v>220</v>
      </c>
      <c r="Q6" s="20">
        <v>3397335</v>
      </c>
      <c r="R6" s="21" t="s">
        <v>235</v>
      </c>
      <c r="S6" s="21" t="s">
        <v>19</v>
      </c>
      <c r="T6" s="22" t="s">
        <v>18</v>
      </c>
      <c r="U6" s="16"/>
      <c r="V6" s="16"/>
      <c r="W6" s="16"/>
      <c r="X6" s="16"/>
      <c r="Y6" s="16"/>
      <c r="Z6" s="16"/>
      <c r="AA6" s="16"/>
    </row>
    <row r="7" spans="1:27" ht="60" customHeight="1">
      <c r="A7" s="26"/>
      <c r="B7" s="26"/>
      <c r="C7" s="26" t="s">
        <v>743</v>
      </c>
      <c r="D7" s="26" t="s">
        <v>744</v>
      </c>
      <c r="E7" s="26" t="s">
        <v>745</v>
      </c>
      <c r="F7" s="16"/>
      <c r="G7" s="16"/>
      <c r="H7" s="16"/>
      <c r="I7" s="16"/>
      <c r="J7" s="17">
        <v>7</v>
      </c>
      <c r="K7" s="17" t="str">
        <f t="shared" si="0"/>
        <v>22849 SVEUČILIŠTE J.J STROSSMAYERA U OSIJEKU - MEDICINSKI FAKULTET</v>
      </c>
      <c r="L7" s="18">
        <v>22849</v>
      </c>
      <c r="M7" s="19" t="s">
        <v>236</v>
      </c>
      <c r="N7" s="19" t="s">
        <v>219</v>
      </c>
      <c r="O7" s="19" t="s">
        <v>237</v>
      </c>
      <c r="P7" s="19" t="s">
        <v>220</v>
      </c>
      <c r="Q7" s="20">
        <v>1388142</v>
      </c>
      <c r="R7" s="21" t="s">
        <v>238</v>
      </c>
      <c r="S7" s="21" t="s">
        <v>19</v>
      </c>
      <c r="T7" s="22" t="s">
        <v>18</v>
      </c>
      <c r="U7" s="16"/>
      <c r="V7" s="16"/>
      <c r="W7" s="16"/>
      <c r="X7" s="16"/>
      <c r="Y7" s="16"/>
      <c r="Z7" s="16"/>
      <c r="AA7" s="16"/>
    </row>
    <row r="8" spans="1:27" ht="19.5" customHeight="1">
      <c r="A8" s="27"/>
      <c r="B8" s="27" t="s">
        <v>1</v>
      </c>
      <c r="C8" s="28">
        <f>SUM(C9:C10)</f>
        <v>36338359</v>
      </c>
      <c r="D8" s="28">
        <f>+D9+D10</f>
        <v>31869543.539999995</v>
      </c>
      <c r="E8" s="28">
        <f>+E9+E10</f>
        <v>37913144</v>
      </c>
      <c r="F8" s="16"/>
      <c r="G8" s="16"/>
      <c r="H8" s="16"/>
      <c r="I8" s="16"/>
      <c r="J8" s="17">
        <v>8</v>
      </c>
      <c r="K8" s="17" t="str">
        <f t="shared" si="0"/>
        <v>2268 SVEUČILIŠTE J.J STROSSMAYERA U OSIJEKU - POLJOPRIVREDNI FAKULTET</v>
      </c>
      <c r="L8" s="18">
        <v>2268</v>
      </c>
      <c r="M8" s="19" t="s">
        <v>239</v>
      </c>
      <c r="N8" s="19" t="s">
        <v>219</v>
      </c>
      <c r="O8" s="19" t="s">
        <v>240</v>
      </c>
      <c r="P8" s="19" t="s">
        <v>220</v>
      </c>
      <c r="Q8" s="20">
        <v>3058212</v>
      </c>
      <c r="R8" s="21" t="s">
        <v>241</v>
      </c>
      <c r="S8" s="21" t="s">
        <v>19</v>
      </c>
      <c r="T8" s="22" t="s">
        <v>18</v>
      </c>
      <c r="U8" s="16"/>
      <c r="V8" s="16"/>
      <c r="W8" s="16"/>
      <c r="X8" s="16"/>
      <c r="Y8" s="16"/>
      <c r="Z8" s="16"/>
      <c r="AA8" s="16"/>
    </row>
    <row r="9" spans="1:27" ht="19.5" customHeight="1">
      <c r="A9" s="29">
        <v>6</v>
      </c>
      <c r="B9" s="27" t="s">
        <v>2</v>
      </c>
      <c r="C9" s="30">
        <f>+'prihodi i primici'!Q26</f>
        <v>36330759</v>
      </c>
      <c r="D9" s="30">
        <f>'prihodi i primici'!S26</f>
        <v>31869234.459999997</v>
      </c>
      <c r="E9" s="30">
        <f>'prihodi i primici'!C26</f>
        <v>37905544</v>
      </c>
      <c r="F9" s="16"/>
      <c r="G9" s="16"/>
      <c r="H9" s="16"/>
      <c r="I9" s="16"/>
      <c r="J9" s="17">
        <v>9</v>
      </c>
      <c r="K9" s="17" t="str">
        <f t="shared" si="0"/>
        <v>2292 SVEUČILIŠTE J.J STROSSMAYERA U OSIJEKU - PRAVNI FAKULTET</v>
      </c>
      <c r="L9" s="18">
        <v>2292</v>
      </c>
      <c r="M9" s="19" t="s">
        <v>242</v>
      </c>
      <c r="N9" s="19" t="s">
        <v>219</v>
      </c>
      <c r="O9" s="19" t="s">
        <v>243</v>
      </c>
      <c r="P9" s="19" t="s">
        <v>244</v>
      </c>
      <c r="Q9" s="20">
        <v>3014193</v>
      </c>
      <c r="R9" s="21" t="s">
        <v>245</v>
      </c>
      <c r="S9" s="21" t="s">
        <v>19</v>
      </c>
      <c r="T9" s="22" t="s">
        <v>18</v>
      </c>
      <c r="U9" s="16"/>
      <c r="V9" s="16"/>
      <c r="W9" s="16"/>
      <c r="X9" s="16"/>
      <c r="Y9" s="16"/>
      <c r="Z9" s="16"/>
      <c r="AA9" s="16"/>
    </row>
    <row r="10" spans="1:27" ht="19.5" customHeight="1">
      <c r="A10" s="29">
        <v>7</v>
      </c>
      <c r="B10" s="31" t="s">
        <v>3</v>
      </c>
      <c r="C10" s="30">
        <f>+'prihodi i primici'!Q33</f>
        <v>7600</v>
      </c>
      <c r="D10" s="30">
        <f>'prihodi i primici'!S33</f>
        <v>309.08</v>
      </c>
      <c r="E10" s="30">
        <f>'prihodi i primici'!C33</f>
        <v>7600</v>
      </c>
      <c r="F10" s="32"/>
      <c r="G10" s="16"/>
      <c r="H10" s="16"/>
      <c r="I10" s="16"/>
      <c r="J10" s="17">
        <v>10</v>
      </c>
      <c r="K10" s="17" t="str">
        <f t="shared" si="0"/>
        <v>2276 SVEUČILIŠTE J.J STROSSMAYERA U OSIJEKU - PREHRAMBENO TEHNOLOŠKI FAKULTET</v>
      </c>
      <c r="L10" s="18">
        <v>2276</v>
      </c>
      <c r="M10" s="19" t="s">
        <v>246</v>
      </c>
      <c r="N10" s="19" t="s">
        <v>219</v>
      </c>
      <c r="O10" s="19" t="s">
        <v>247</v>
      </c>
      <c r="P10" s="19" t="s">
        <v>220</v>
      </c>
      <c r="Q10" s="20">
        <v>3058204</v>
      </c>
      <c r="R10" s="21" t="s">
        <v>248</v>
      </c>
      <c r="S10" s="21" t="s">
        <v>19</v>
      </c>
      <c r="T10" s="22" t="s">
        <v>18</v>
      </c>
      <c r="U10" s="16"/>
      <c r="V10" s="16"/>
      <c r="W10" s="16"/>
      <c r="X10" s="16"/>
      <c r="Y10" s="16"/>
      <c r="Z10" s="16"/>
      <c r="AA10" s="16"/>
    </row>
    <row r="11" spans="1:27" ht="19.5" customHeight="1">
      <c r="A11" s="33"/>
      <c r="B11" s="31" t="s">
        <v>4</v>
      </c>
      <c r="C11" s="34">
        <f>SUM(C12:C13)</f>
        <v>41098559</v>
      </c>
      <c r="D11" s="34">
        <f>+D12+D13</f>
        <v>27365988.100000001</v>
      </c>
      <c r="E11" s="34">
        <f>+E12+E13</f>
        <v>35237089</v>
      </c>
      <c r="F11" s="16"/>
      <c r="G11" s="16"/>
      <c r="H11" s="16"/>
      <c r="I11" s="16"/>
      <c r="J11" s="17">
        <v>11</v>
      </c>
      <c r="K11" s="17" t="str">
        <f t="shared" si="0"/>
        <v>2305 SVEUČILIŠTE J.J STROSSMAYERA U OSIJEKU - STROJARSKI FAKULTET U SLAVONSKOME BRODU</v>
      </c>
      <c r="L11" s="18">
        <v>2305</v>
      </c>
      <c r="M11" s="19" t="s">
        <v>249</v>
      </c>
      <c r="N11" s="19" t="s">
        <v>219</v>
      </c>
      <c r="O11" s="19" t="s">
        <v>250</v>
      </c>
      <c r="P11" s="19" t="s">
        <v>251</v>
      </c>
      <c r="Q11" s="20">
        <v>3458091</v>
      </c>
      <c r="R11" s="21" t="s">
        <v>252</v>
      </c>
      <c r="S11" s="21" t="s">
        <v>19</v>
      </c>
      <c r="T11" s="22" t="s">
        <v>18</v>
      </c>
      <c r="U11" s="16"/>
      <c r="V11" s="16"/>
      <c r="W11" s="16"/>
      <c r="X11" s="16"/>
      <c r="Y11" s="16"/>
      <c r="Z11" s="16"/>
      <c r="AA11" s="16"/>
    </row>
    <row r="12" spans="1:27" ht="19.5" customHeight="1">
      <c r="A12" s="33">
        <v>3</v>
      </c>
      <c r="B12" s="27" t="s">
        <v>5</v>
      </c>
      <c r="C12" s="35">
        <f>+'rashodi i izdaci'!P4</f>
        <v>35263959</v>
      </c>
      <c r="D12" s="36">
        <f>'rashodi i izdaci'!R4</f>
        <v>26806561.66</v>
      </c>
      <c r="E12" s="36">
        <f>'rashodi i izdaci'!C4</f>
        <v>33777739</v>
      </c>
      <c r="F12" s="16"/>
      <c r="G12" s="16"/>
      <c r="H12" s="16"/>
      <c r="I12" s="16"/>
      <c r="J12" s="17">
        <v>12</v>
      </c>
      <c r="K12" s="17" t="str">
        <f t="shared" si="0"/>
        <v>22486 SVEUČILIŠTE J.J STROSSMAYERA U OSIJEKU - FAKULTET ZA ODGOJNE I OBRAZOVNE ZNANOSTI</v>
      </c>
      <c r="L12" s="18">
        <v>22486</v>
      </c>
      <c r="M12" s="19" t="s">
        <v>253</v>
      </c>
      <c r="N12" s="19" t="s">
        <v>219</v>
      </c>
      <c r="O12" s="19" t="s">
        <v>254</v>
      </c>
      <c r="P12" s="19" t="s">
        <v>220</v>
      </c>
      <c r="Q12" s="20">
        <v>1404881</v>
      </c>
      <c r="R12" s="21" t="s">
        <v>255</v>
      </c>
      <c r="S12" s="21" t="s">
        <v>19</v>
      </c>
      <c r="T12" s="22" t="s">
        <v>18</v>
      </c>
      <c r="U12" s="16"/>
      <c r="V12" s="16"/>
      <c r="W12" s="16"/>
      <c r="X12" s="16"/>
      <c r="Y12" s="16"/>
      <c r="Z12" s="16"/>
      <c r="AA12" s="16"/>
    </row>
    <row r="13" spans="1:27" ht="19.5" customHeight="1">
      <c r="A13" s="29">
        <v>4</v>
      </c>
      <c r="B13" s="31" t="s">
        <v>6</v>
      </c>
      <c r="C13" s="35">
        <f>+'rashodi i izdaci'!P38</f>
        <v>5834600</v>
      </c>
      <c r="D13" s="36">
        <f>'rashodi i izdaci'!R38</f>
        <v>559426.43999999994</v>
      </c>
      <c r="E13" s="36">
        <f>'rashodi i izdaci'!C38</f>
        <v>1459350</v>
      </c>
      <c r="F13" s="16"/>
      <c r="G13" s="16"/>
      <c r="H13" s="16"/>
      <c r="I13" s="16"/>
      <c r="J13" s="17">
        <v>13</v>
      </c>
      <c r="K13" s="17" t="str">
        <f t="shared" si="0"/>
        <v>38479 SVEUČILIŠTE J.J.STROSSMAYERA U OSIJEKU - KATOLIČKI BOGOSLOVNI FAKULTET U ĐAKOVU</v>
      </c>
      <c r="L13" s="18">
        <v>38479</v>
      </c>
      <c r="M13" s="19" t="s">
        <v>256</v>
      </c>
      <c r="N13" s="19" t="s">
        <v>219</v>
      </c>
      <c r="O13" s="19" t="s">
        <v>257</v>
      </c>
      <c r="P13" s="19" t="s">
        <v>258</v>
      </c>
      <c r="Q13" s="20">
        <v>1986490</v>
      </c>
      <c r="R13" s="21" t="s">
        <v>259</v>
      </c>
      <c r="S13" s="21" t="s">
        <v>19</v>
      </c>
      <c r="T13" s="22" t="s">
        <v>18</v>
      </c>
      <c r="U13" s="16"/>
      <c r="V13" s="16"/>
      <c r="W13" s="16"/>
      <c r="X13" s="16"/>
      <c r="Y13" s="16"/>
      <c r="Z13" s="16"/>
      <c r="AA13" s="16"/>
    </row>
    <row r="14" spans="1:27" ht="19.5" customHeight="1">
      <c r="A14" s="27"/>
      <c r="B14" s="27" t="s">
        <v>7</v>
      </c>
      <c r="C14" s="28">
        <f>+C8-C11</f>
        <v>-4760200</v>
      </c>
      <c r="D14" s="28">
        <f>+D8-D11</f>
        <v>4503555.4399999939</v>
      </c>
      <c r="E14" s="28">
        <f>+E8-E11</f>
        <v>2676055</v>
      </c>
      <c r="F14" s="16"/>
      <c r="G14" s="16"/>
      <c r="H14" s="16"/>
      <c r="I14" s="16"/>
      <c r="J14" s="17">
        <v>14</v>
      </c>
      <c r="K14" s="17" t="str">
        <f t="shared" si="0"/>
        <v>49796 SVEUČILIŠTE J.J.STROSSMAYERA U OSIJEKU - FAKULTET ZA DENTALNU MEDICINU I ZDRAVSTVO</v>
      </c>
      <c r="L14" s="18">
        <v>49796</v>
      </c>
      <c r="M14" s="19" t="s">
        <v>260</v>
      </c>
      <c r="N14" s="19" t="s">
        <v>219</v>
      </c>
      <c r="O14" s="19" t="s">
        <v>261</v>
      </c>
      <c r="P14" s="19" t="s">
        <v>220</v>
      </c>
      <c r="Q14" s="20">
        <v>4748875</v>
      </c>
      <c r="R14" s="21" t="s">
        <v>262</v>
      </c>
      <c r="S14" s="21" t="s">
        <v>19</v>
      </c>
      <c r="T14" s="22" t="s">
        <v>18</v>
      </c>
      <c r="U14" s="16"/>
      <c r="V14" s="16"/>
      <c r="W14" s="16"/>
      <c r="X14" s="16"/>
      <c r="Y14" s="16"/>
      <c r="Z14" s="16"/>
      <c r="AA14" s="16"/>
    </row>
    <row r="15" spans="1:27" ht="19.5" customHeight="1">
      <c r="B15" s="468"/>
      <c r="C15" s="469"/>
      <c r="D15" s="469"/>
      <c r="E15" s="469"/>
      <c r="F15" s="16"/>
      <c r="G15" s="16"/>
      <c r="H15" s="16"/>
      <c r="I15" s="16"/>
      <c r="J15" s="17">
        <v>15</v>
      </c>
      <c r="K15" s="17" t="str">
        <f t="shared" si="0"/>
        <v>50215 SVEUČILIŠTE J.J.STROSSMAYERA U OSIJEKU - AKADEMIJA ZA UMJETNOST I KULTURU U OSIJEKU</v>
      </c>
      <c r="L15" s="18">
        <v>50215</v>
      </c>
      <c r="M15" s="19" t="s">
        <v>263</v>
      </c>
      <c r="N15" s="19" t="s">
        <v>219</v>
      </c>
      <c r="O15" s="19" t="s">
        <v>264</v>
      </c>
      <c r="P15" s="19" t="s">
        <v>220</v>
      </c>
      <c r="Q15" s="20">
        <v>4907361</v>
      </c>
      <c r="R15" s="21">
        <v>60277424315</v>
      </c>
      <c r="S15" s="21" t="s">
        <v>19</v>
      </c>
      <c r="T15" s="22" t="s">
        <v>18</v>
      </c>
      <c r="U15" s="16"/>
      <c r="V15" s="16"/>
      <c r="W15" s="16"/>
      <c r="X15" s="16"/>
      <c r="Y15" s="16"/>
      <c r="Z15" s="16"/>
      <c r="AA15" s="16"/>
    </row>
    <row r="16" spans="1:27" ht="49.5" customHeight="1">
      <c r="A16" s="26"/>
      <c r="B16" s="26"/>
      <c r="C16" s="26" t="s">
        <v>743</v>
      </c>
      <c r="D16" s="26" t="s">
        <v>744</v>
      </c>
      <c r="E16" s="26" t="s">
        <v>745</v>
      </c>
      <c r="F16" s="16"/>
      <c r="G16" s="32"/>
      <c r="H16" s="16"/>
      <c r="I16" s="16"/>
      <c r="J16" s="17">
        <v>1</v>
      </c>
      <c r="K16" s="17" t="str">
        <f t="shared" si="0"/>
        <v>42024 SVEUČILIŠTE JURJA DOBRILE U PULI</v>
      </c>
      <c r="L16" s="18">
        <v>42024</v>
      </c>
      <c r="M16" s="19" t="s">
        <v>265</v>
      </c>
      <c r="N16" s="19" t="s">
        <v>265</v>
      </c>
      <c r="O16" s="19" t="s">
        <v>266</v>
      </c>
      <c r="P16" s="19" t="s">
        <v>267</v>
      </c>
      <c r="Q16" s="20">
        <v>2161753</v>
      </c>
      <c r="R16" s="21" t="s">
        <v>268</v>
      </c>
      <c r="S16" s="21" t="s">
        <v>19</v>
      </c>
      <c r="T16" s="22" t="s">
        <v>18</v>
      </c>
      <c r="U16" s="16"/>
      <c r="V16" s="16"/>
      <c r="W16" s="16"/>
      <c r="X16" s="16"/>
      <c r="Y16" s="16"/>
      <c r="Z16" s="16"/>
      <c r="AA16" s="16"/>
    </row>
    <row r="17" spans="1:27" ht="30">
      <c r="A17" s="37" t="s">
        <v>8</v>
      </c>
      <c r="B17" s="37" t="s">
        <v>9</v>
      </c>
      <c r="C17" s="35">
        <f>+'prihodi i primici'!Q5</f>
        <v>37578000</v>
      </c>
      <c r="D17" s="35">
        <f>'prihodi i primici'!S5</f>
        <v>0</v>
      </c>
      <c r="E17" s="35">
        <f>'prihodi i primici'!C5</f>
        <v>9455195</v>
      </c>
      <c r="F17" s="16"/>
      <c r="G17" s="38"/>
      <c r="H17" s="16"/>
      <c r="I17" s="16"/>
      <c r="J17" s="17">
        <v>2</v>
      </c>
      <c r="K17" s="17" t="str">
        <f t="shared" si="0"/>
        <v>48267 SVEUČILIŠTE SJEVER</v>
      </c>
      <c r="L17" s="18">
        <v>48267</v>
      </c>
      <c r="M17" s="19" t="s">
        <v>269</v>
      </c>
      <c r="N17" s="19" t="s">
        <v>269</v>
      </c>
      <c r="O17" s="19" t="s">
        <v>270</v>
      </c>
      <c r="P17" s="19" t="s">
        <v>271</v>
      </c>
      <c r="Q17" s="20">
        <v>2752298</v>
      </c>
      <c r="R17" s="21" t="s">
        <v>272</v>
      </c>
      <c r="S17" s="21" t="s">
        <v>19</v>
      </c>
      <c r="T17" s="22" t="s">
        <v>18</v>
      </c>
      <c r="U17" s="16"/>
      <c r="V17" s="16"/>
      <c r="W17" s="16"/>
      <c r="X17" s="16"/>
      <c r="Y17" s="16"/>
      <c r="Z17" s="16"/>
      <c r="AA17" s="16"/>
    </row>
    <row r="18" spans="1:27" ht="30">
      <c r="A18" s="37" t="s">
        <v>10</v>
      </c>
      <c r="B18" s="37" t="s">
        <v>11</v>
      </c>
      <c r="C18" s="39">
        <f>+'prihodi i primici'!Q7</f>
        <v>-32817800</v>
      </c>
      <c r="D18" s="39">
        <f>'prihodi i primici'!S7</f>
        <v>0</v>
      </c>
      <c r="E18" s="40">
        <f>'prihodi i primici'!C7</f>
        <v>-32131250</v>
      </c>
      <c r="F18" s="16"/>
      <c r="G18" s="38"/>
      <c r="H18" s="16"/>
      <c r="I18" s="16"/>
      <c r="J18" s="17">
        <v>3</v>
      </c>
      <c r="K18" s="17" t="str">
        <f t="shared" si="0"/>
        <v>24141 SVEUČILIŠTE U DUBROVNIKU</v>
      </c>
      <c r="L18" s="18">
        <v>24141</v>
      </c>
      <c r="M18" s="19" t="s">
        <v>273</v>
      </c>
      <c r="N18" s="19" t="s">
        <v>273</v>
      </c>
      <c r="O18" s="19" t="s">
        <v>274</v>
      </c>
      <c r="P18" s="19" t="s">
        <v>275</v>
      </c>
      <c r="Q18" s="20">
        <v>1787578</v>
      </c>
      <c r="R18" s="21" t="s">
        <v>276</v>
      </c>
      <c r="S18" s="21" t="s">
        <v>19</v>
      </c>
      <c r="T18" s="22" t="s">
        <v>18</v>
      </c>
      <c r="U18" s="16"/>
      <c r="V18" s="16"/>
      <c r="W18" s="16"/>
      <c r="X18" s="16"/>
      <c r="Y18" s="16"/>
      <c r="Z18" s="16"/>
      <c r="AA18" s="16"/>
    </row>
    <row r="19" spans="1:27" ht="19.5" customHeight="1">
      <c r="B19" s="468"/>
      <c r="C19" s="469"/>
      <c r="D19" s="469"/>
      <c r="E19" s="469"/>
      <c r="F19" s="16"/>
      <c r="G19" s="16"/>
      <c r="H19" s="16"/>
      <c r="I19" s="16"/>
      <c r="J19" s="17">
        <v>4</v>
      </c>
      <c r="K19" s="17" t="str">
        <f t="shared" si="0"/>
        <v>23815 SVEUČILIŠTE U ZADRU</v>
      </c>
      <c r="L19" s="18">
        <v>23815</v>
      </c>
      <c r="M19" s="19" t="s">
        <v>277</v>
      </c>
      <c r="N19" s="19" t="s">
        <v>277</v>
      </c>
      <c r="O19" s="19" t="s">
        <v>278</v>
      </c>
      <c r="P19" s="19" t="s">
        <v>279</v>
      </c>
      <c r="Q19" s="20">
        <v>1695525</v>
      </c>
      <c r="R19" s="21" t="s">
        <v>280</v>
      </c>
      <c r="S19" s="21" t="s">
        <v>19</v>
      </c>
      <c r="T19" s="22" t="s">
        <v>18</v>
      </c>
      <c r="U19" s="16"/>
      <c r="V19" s="16"/>
      <c r="W19" s="16"/>
      <c r="X19" s="16"/>
      <c r="Y19" s="16"/>
      <c r="Z19" s="16"/>
      <c r="AA19" s="16"/>
    </row>
    <row r="20" spans="1:27" ht="45" customHeight="1">
      <c r="A20" s="26"/>
      <c r="B20" s="26"/>
      <c r="C20" s="26" t="s">
        <v>743</v>
      </c>
      <c r="D20" s="26" t="s">
        <v>744</v>
      </c>
      <c r="E20" s="26" t="s">
        <v>745</v>
      </c>
      <c r="F20" s="16"/>
      <c r="G20" s="41"/>
      <c r="H20" s="16"/>
      <c r="I20" s="16"/>
      <c r="J20" s="17">
        <v>1</v>
      </c>
      <c r="K20" s="17" t="str">
        <f t="shared" si="0"/>
        <v>2444 SVEUČILIŠTE U RIJECI</v>
      </c>
      <c r="L20" s="18">
        <v>2444</v>
      </c>
      <c r="M20" s="19" t="s">
        <v>281</v>
      </c>
      <c r="N20" s="19" t="s">
        <v>281</v>
      </c>
      <c r="O20" s="19" t="s">
        <v>282</v>
      </c>
      <c r="P20" s="19" t="s">
        <v>283</v>
      </c>
      <c r="Q20" s="20">
        <v>3337413</v>
      </c>
      <c r="R20" s="21" t="s">
        <v>284</v>
      </c>
      <c r="S20" s="21" t="s">
        <v>19</v>
      </c>
      <c r="T20" s="22" t="s">
        <v>18</v>
      </c>
      <c r="U20" s="16"/>
      <c r="V20" s="16"/>
      <c r="W20" s="16"/>
      <c r="X20" s="16"/>
      <c r="Y20" s="16"/>
      <c r="Z20" s="16"/>
      <c r="AA20" s="16"/>
    </row>
    <row r="21" spans="1:27" ht="30">
      <c r="A21" s="29">
        <v>8</v>
      </c>
      <c r="B21" s="27" t="s">
        <v>12</v>
      </c>
      <c r="C21" s="30">
        <f>'prihodi i primici'!Q36</f>
        <v>0</v>
      </c>
      <c r="D21" s="30">
        <f>'prihodi i primici'!S36</f>
        <v>0</v>
      </c>
      <c r="E21" s="30">
        <f>'prihodi i primici'!C36</f>
        <v>20000000</v>
      </c>
      <c r="F21" s="16"/>
      <c r="G21" s="16"/>
      <c r="H21" s="16"/>
      <c r="I21" s="16"/>
      <c r="J21" s="17">
        <v>2</v>
      </c>
      <c r="K21" s="17" t="str">
        <f t="shared" si="0"/>
        <v>38454 SVEUČILIŠTE U RIJECI - AKADEMIJA PRIMJENJENIH UMJETNOSTI</v>
      </c>
      <c r="L21" s="18">
        <v>38454</v>
      </c>
      <c r="M21" s="19" t="s">
        <v>285</v>
      </c>
      <c r="N21" s="19" t="s">
        <v>281</v>
      </c>
      <c r="O21" s="19" t="s">
        <v>286</v>
      </c>
      <c r="P21" s="19" t="s">
        <v>283</v>
      </c>
      <c r="Q21" s="20">
        <v>1954253</v>
      </c>
      <c r="R21" s="21" t="s">
        <v>287</v>
      </c>
      <c r="S21" s="21" t="s">
        <v>19</v>
      </c>
      <c r="T21" s="22" t="s">
        <v>18</v>
      </c>
      <c r="U21" s="16"/>
      <c r="V21" s="16"/>
      <c r="W21" s="16"/>
      <c r="X21" s="16"/>
      <c r="Y21" s="16"/>
      <c r="Z21" s="16"/>
      <c r="AA21" s="16"/>
    </row>
    <row r="22" spans="1:27" ht="30">
      <c r="A22" s="29">
        <v>5</v>
      </c>
      <c r="B22" s="27" t="s">
        <v>13</v>
      </c>
      <c r="C22" s="30">
        <f>'rashodi i izdaci'!P58</f>
        <v>0</v>
      </c>
      <c r="D22" s="30">
        <f>'rashodi i izdaci'!R58</f>
        <v>0</v>
      </c>
      <c r="E22" s="30">
        <f>'rashodi i izdaci'!C58</f>
        <v>0</v>
      </c>
      <c r="F22" s="16"/>
      <c r="G22" s="16"/>
      <c r="H22" s="16"/>
      <c r="I22" s="16"/>
      <c r="J22" s="17">
        <v>3</v>
      </c>
      <c r="K22" s="17" t="str">
        <f t="shared" si="0"/>
        <v>2186 SVEUČILIŠTE U RIJECI - EKONOMSKI FAKULTET</v>
      </c>
      <c r="L22" s="18">
        <v>2186</v>
      </c>
      <c r="M22" s="19" t="s">
        <v>288</v>
      </c>
      <c r="N22" s="19" t="s">
        <v>281</v>
      </c>
      <c r="O22" s="19" t="s">
        <v>289</v>
      </c>
      <c r="P22" s="19" t="s">
        <v>283</v>
      </c>
      <c r="Q22" s="20">
        <v>3328627</v>
      </c>
      <c r="R22" s="21" t="s">
        <v>290</v>
      </c>
      <c r="S22" s="21" t="s">
        <v>19</v>
      </c>
      <c r="T22" s="22" t="s">
        <v>18</v>
      </c>
      <c r="U22" s="16"/>
      <c r="V22" s="16"/>
      <c r="W22" s="16"/>
      <c r="X22" s="16"/>
      <c r="Y22" s="16"/>
      <c r="Z22" s="16"/>
      <c r="AA22" s="16"/>
    </row>
    <row r="23" spans="1:27" ht="19.5" customHeight="1">
      <c r="A23" s="27"/>
      <c r="B23" s="27" t="s">
        <v>14</v>
      </c>
      <c r="C23" s="34">
        <f>+C21-C22</f>
        <v>0</v>
      </c>
      <c r="D23" s="34">
        <f>+D21-D22</f>
        <v>0</v>
      </c>
      <c r="E23" s="34">
        <f>+E21-E22</f>
        <v>20000000</v>
      </c>
      <c r="F23" s="16"/>
      <c r="G23" s="16"/>
      <c r="H23" s="16"/>
      <c r="I23" s="16"/>
      <c r="J23" s="17">
        <v>4</v>
      </c>
      <c r="K23" s="17" t="str">
        <f t="shared" si="0"/>
        <v>2194 SVEUČILIŠTE U RIJECI - FAKULTET ZA MENADŽMENT U TURIZMU I UGOSTITELJSTVU</v>
      </c>
      <c r="L23" s="18">
        <v>2194</v>
      </c>
      <c r="M23" s="19" t="s">
        <v>291</v>
      </c>
      <c r="N23" s="19" t="s">
        <v>281</v>
      </c>
      <c r="O23" s="19" t="s">
        <v>292</v>
      </c>
      <c r="P23" s="19" t="s">
        <v>293</v>
      </c>
      <c r="Q23" s="20">
        <v>3091732</v>
      </c>
      <c r="R23" s="21" t="s">
        <v>294</v>
      </c>
      <c r="S23" s="21" t="s">
        <v>19</v>
      </c>
      <c r="T23" s="22" t="s">
        <v>18</v>
      </c>
      <c r="U23" s="16"/>
      <c r="V23" s="16"/>
      <c r="W23" s="16"/>
      <c r="X23" s="16"/>
      <c r="Y23" s="16"/>
      <c r="Z23" s="16"/>
      <c r="AA23" s="16"/>
    </row>
    <row r="24" spans="1:27" ht="19.5" customHeight="1">
      <c r="B24" s="468"/>
      <c r="C24" s="469"/>
      <c r="D24" s="469"/>
      <c r="E24" s="469"/>
      <c r="F24" s="16"/>
      <c r="G24" s="16"/>
      <c r="H24" s="16"/>
      <c r="I24" s="16"/>
      <c r="J24" s="17">
        <v>5</v>
      </c>
      <c r="K24" s="17" t="str">
        <f t="shared" si="0"/>
        <v>22857 SVEUČILIŠTE U RIJECI - FILOZOFSKI FAKULTET</v>
      </c>
      <c r="L24" s="18">
        <v>22857</v>
      </c>
      <c r="M24" s="19" t="s">
        <v>295</v>
      </c>
      <c r="N24" s="19" t="s">
        <v>281</v>
      </c>
      <c r="O24" s="19" t="s">
        <v>296</v>
      </c>
      <c r="P24" s="19" t="s">
        <v>283</v>
      </c>
      <c r="Q24" s="20">
        <v>3368491</v>
      </c>
      <c r="R24" s="21" t="s">
        <v>297</v>
      </c>
      <c r="S24" s="21" t="s">
        <v>19</v>
      </c>
      <c r="T24" s="22" t="s">
        <v>18</v>
      </c>
      <c r="U24" s="16"/>
      <c r="V24" s="16"/>
      <c r="W24" s="16"/>
      <c r="X24" s="16"/>
      <c r="Y24" s="16"/>
      <c r="Z24" s="16"/>
      <c r="AA24" s="16"/>
    </row>
    <row r="25" spans="1:27" ht="30">
      <c r="A25" s="42"/>
      <c r="B25" s="42" t="s">
        <v>15</v>
      </c>
      <c r="C25" s="43">
        <f>+C14+C17+C18+C23</f>
        <v>0</v>
      </c>
      <c r="D25" s="43">
        <f>+D14+D17+D18+D23</f>
        <v>4503555.4399999939</v>
      </c>
      <c r="E25" s="43">
        <f>+E14+E17+E18+E23</f>
        <v>0</v>
      </c>
      <c r="F25" s="44"/>
      <c r="G25" s="16"/>
      <c r="H25" s="16"/>
      <c r="I25" s="16"/>
      <c r="J25" s="17">
        <v>6</v>
      </c>
      <c r="K25" s="17" t="str">
        <f t="shared" si="0"/>
        <v>2160 SVEUČILIŠTE U RIJECI - GRAĐEVINSKI FAKULTET U RIJECI</v>
      </c>
      <c r="L25" s="18">
        <v>2160</v>
      </c>
      <c r="M25" s="19" t="s">
        <v>298</v>
      </c>
      <c r="N25" s="19" t="s">
        <v>281</v>
      </c>
      <c r="O25" s="19" t="s">
        <v>299</v>
      </c>
      <c r="P25" s="19" t="s">
        <v>283</v>
      </c>
      <c r="Q25" s="20">
        <v>3395855</v>
      </c>
      <c r="R25" s="21" t="s">
        <v>300</v>
      </c>
      <c r="S25" s="21" t="s">
        <v>19</v>
      </c>
      <c r="T25" s="22" t="s">
        <v>18</v>
      </c>
      <c r="U25" s="16"/>
      <c r="V25" s="16"/>
      <c r="W25" s="16"/>
      <c r="X25" s="16"/>
      <c r="Y25" s="16"/>
      <c r="Z25" s="16"/>
      <c r="AA25" s="16"/>
    </row>
    <row r="26" spans="1:27" ht="18.75" customHeight="1">
      <c r="A26" s="25"/>
      <c r="B26" s="25"/>
      <c r="C26" s="16"/>
      <c r="D26" s="16"/>
      <c r="E26" s="16"/>
      <c r="F26" s="16"/>
      <c r="G26" s="16"/>
      <c r="H26" s="16"/>
      <c r="I26" s="16"/>
      <c r="J26" s="17">
        <v>7</v>
      </c>
      <c r="K26" s="17" t="str">
        <f t="shared" si="0"/>
        <v>2225 SVEUČILIŠTE U RIJECI - MEDICINSKI FAKULTET</v>
      </c>
      <c r="L26" s="18">
        <v>2225</v>
      </c>
      <c r="M26" s="19" t="s">
        <v>301</v>
      </c>
      <c r="N26" s="19" t="s">
        <v>281</v>
      </c>
      <c r="O26" s="19" t="s">
        <v>302</v>
      </c>
      <c r="P26" s="19" t="s">
        <v>283</v>
      </c>
      <c r="Q26" s="20">
        <v>3328554</v>
      </c>
      <c r="R26" s="21" t="s">
        <v>303</v>
      </c>
      <c r="S26" s="21" t="s">
        <v>19</v>
      </c>
      <c r="T26" s="22" t="s">
        <v>18</v>
      </c>
      <c r="U26" s="16"/>
      <c r="V26" s="16"/>
      <c r="W26" s="16"/>
      <c r="X26" s="16"/>
      <c r="Y26" s="16"/>
      <c r="Z26" s="16"/>
      <c r="AA26" s="16"/>
    </row>
    <row r="27" spans="1:27" ht="15" hidden="1">
      <c r="A27" s="45"/>
      <c r="B27" s="45"/>
      <c r="C27" s="45"/>
      <c r="D27" s="45"/>
      <c r="E27" s="45"/>
      <c r="F27" s="46"/>
      <c r="G27" s="46"/>
      <c r="H27" s="46"/>
      <c r="I27" s="46"/>
      <c r="J27" s="17">
        <v>8</v>
      </c>
      <c r="K27" s="17" t="str">
        <f t="shared" si="0"/>
        <v>22568 SVEUČILIŠTE U RIJECI - POMORSKI FAKULTET</v>
      </c>
      <c r="L27" s="18">
        <v>22568</v>
      </c>
      <c r="M27" s="19" t="s">
        <v>304</v>
      </c>
      <c r="N27" s="19" t="s">
        <v>281</v>
      </c>
      <c r="O27" s="19" t="s">
        <v>305</v>
      </c>
      <c r="P27" s="19" t="s">
        <v>283</v>
      </c>
      <c r="Q27" s="20">
        <v>1580485</v>
      </c>
      <c r="R27" s="21" t="s">
        <v>306</v>
      </c>
      <c r="S27" s="21" t="s">
        <v>19</v>
      </c>
      <c r="T27" s="22" t="s">
        <v>18</v>
      </c>
      <c r="U27" s="46"/>
      <c r="V27" s="46"/>
      <c r="W27" s="46"/>
      <c r="X27" s="46"/>
      <c r="Y27" s="46"/>
      <c r="Z27" s="46"/>
      <c r="AA27" s="46"/>
    </row>
    <row r="28" spans="1:27" ht="15" hidden="1">
      <c r="A28" s="16"/>
      <c r="B28" s="16"/>
      <c r="C28" s="16"/>
      <c r="D28" s="16"/>
      <c r="E28" s="16"/>
      <c r="F28" s="16"/>
      <c r="G28" s="16"/>
      <c r="H28" s="16"/>
      <c r="I28" s="16"/>
      <c r="J28" s="17">
        <v>9</v>
      </c>
      <c r="K28" s="17" t="str">
        <f t="shared" si="0"/>
        <v>2217 SVEUČILIŠTE U RIJECI - PRAVNI FAKULTET</v>
      </c>
      <c r="L28" s="18">
        <v>2217</v>
      </c>
      <c r="M28" s="19" t="s">
        <v>307</v>
      </c>
      <c r="N28" s="19" t="s">
        <v>281</v>
      </c>
      <c r="O28" s="19" t="s">
        <v>308</v>
      </c>
      <c r="P28" s="19" t="s">
        <v>283</v>
      </c>
      <c r="Q28" s="20">
        <v>3328562</v>
      </c>
      <c r="R28" s="21" t="s">
        <v>309</v>
      </c>
      <c r="S28" s="21" t="s">
        <v>19</v>
      </c>
      <c r="T28" s="22" t="s">
        <v>18</v>
      </c>
      <c r="U28" s="16"/>
      <c r="V28" s="16"/>
      <c r="W28" s="16"/>
      <c r="X28" s="16"/>
      <c r="Y28" s="16"/>
      <c r="Z28" s="16"/>
      <c r="AA28" s="16"/>
    </row>
    <row r="29" spans="1:27" ht="15" hidden="1">
      <c r="A29" s="16"/>
      <c r="B29" s="16"/>
      <c r="C29" s="16"/>
      <c r="D29" s="16"/>
      <c r="E29" s="16"/>
      <c r="F29" s="16"/>
      <c r="G29" s="16"/>
      <c r="H29" s="16"/>
      <c r="I29" s="16"/>
      <c r="J29" s="17">
        <v>10</v>
      </c>
      <c r="K29" s="17" t="str">
        <f t="shared" si="0"/>
        <v>2493 SVEUČILIŠTE U RIJECI - SVEUČILIŠNA KNJIŽNICA</v>
      </c>
      <c r="L29" s="18">
        <v>2493</v>
      </c>
      <c r="M29" s="19" t="s">
        <v>310</v>
      </c>
      <c r="N29" s="19" t="s">
        <v>281</v>
      </c>
      <c r="O29" s="19" t="s">
        <v>311</v>
      </c>
      <c r="P29" s="19" t="s">
        <v>283</v>
      </c>
      <c r="Q29" s="20">
        <v>3328686</v>
      </c>
      <c r="R29" s="21" t="s">
        <v>312</v>
      </c>
      <c r="S29" s="21" t="s">
        <v>19</v>
      </c>
      <c r="T29" s="22" t="s">
        <v>18</v>
      </c>
      <c r="U29" s="16"/>
      <c r="V29" s="16"/>
      <c r="W29" s="16"/>
      <c r="X29" s="16"/>
      <c r="Y29" s="16"/>
      <c r="Z29" s="16"/>
      <c r="AA29" s="16"/>
    </row>
    <row r="30" spans="1:27" ht="15" hidden="1">
      <c r="A30" s="16"/>
      <c r="B30" s="16"/>
      <c r="C30" s="16"/>
      <c r="D30" s="16"/>
      <c r="E30" s="16"/>
      <c r="F30" s="16"/>
      <c r="G30" s="16"/>
      <c r="H30" s="16"/>
      <c r="I30" s="16"/>
      <c r="J30" s="17">
        <v>11</v>
      </c>
      <c r="K30" s="17" t="str">
        <f t="shared" si="0"/>
        <v>2151 SVEUČILIŠTE U RIJECI - TEHNIČKI FAKULTET</v>
      </c>
      <c r="L30" s="18">
        <v>2151</v>
      </c>
      <c r="M30" s="19" t="s">
        <v>313</v>
      </c>
      <c r="N30" s="19" t="s">
        <v>281</v>
      </c>
      <c r="O30" s="19" t="s">
        <v>314</v>
      </c>
      <c r="P30" s="19" t="s">
        <v>283</v>
      </c>
      <c r="Q30" s="20">
        <v>3334317</v>
      </c>
      <c r="R30" s="21" t="s">
        <v>315</v>
      </c>
      <c r="S30" s="21" t="s">
        <v>19</v>
      </c>
      <c r="T30" s="22" t="s">
        <v>18</v>
      </c>
      <c r="U30" s="16"/>
      <c r="V30" s="16"/>
      <c r="W30" s="16"/>
      <c r="X30" s="16"/>
      <c r="Y30" s="16"/>
      <c r="Z30" s="16"/>
      <c r="AA30" s="16"/>
    </row>
    <row r="31" spans="1:27" ht="15" hidden="1">
      <c r="A31" s="16"/>
      <c r="B31" s="16"/>
      <c r="C31" s="16"/>
      <c r="D31" s="16"/>
      <c r="E31" s="16"/>
      <c r="F31" s="16"/>
      <c r="G31" s="16"/>
      <c r="H31" s="16"/>
      <c r="I31" s="16"/>
      <c r="J31" s="17">
        <v>12</v>
      </c>
      <c r="K31" s="17" t="str">
        <f t="shared" si="0"/>
        <v>40947 SVEUČILIŠTE U RIJECI - UČITELJSKI FAKULTET</v>
      </c>
      <c r="L31" s="18">
        <v>40947</v>
      </c>
      <c r="M31" s="19" t="s">
        <v>316</v>
      </c>
      <c r="N31" s="19" t="s">
        <v>281</v>
      </c>
      <c r="O31" s="19" t="s">
        <v>317</v>
      </c>
      <c r="P31" s="19" t="s">
        <v>283</v>
      </c>
      <c r="Q31" s="20">
        <v>2116073</v>
      </c>
      <c r="R31" s="21" t="s">
        <v>318</v>
      </c>
      <c r="S31" s="21" t="s">
        <v>19</v>
      </c>
      <c r="T31" s="22" t="s">
        <v>18</v>
      </c>
      <c r="U31" s="16"/>
      <c r="V31" s="16"/>
      <c r="W31" s="16"/>
      <c r="X31" s="16"/>
      <c r="Y31" s="16"/>
      <c r="Z31" s="16"/>
      <c r="AA31" s="16"/>
    </row>
    <row r="32" spans="1:27" ht="15" hidden="1">
      <c r="A32" s="16"/>
      <c r="B32" s="16"/>
      <c r="C32" s="16"/>
      <c r="D32" s="16"/>
      <c r="E32" s="16"/>
      <c r="F32" s="16"/>
      <c r="G32" s="16"/>
      <c r="H32" s="16"/>
      <c r="I32" s="16"/>
      <c r="J32" s="17">
        <v>13</v>
      </c>
      <c r="K32" s="17" t="str">
        <f t="shared" si="0"/>
        <v>48023 SVEUČILIŠTE U RIJECI - FAKULTET ZDRAVSTVENIH STUDIJA U RIJECI</v>
      </c>
      <c r="L32" s="18">
        <v>48023</v>
      </c>
      <c r="M32" s="19" t="s">
        <v>319</v>
      </c>
      <c r="N32" s="19" t="s">
        <v>281</v>
      </c>
      <c r="O32" s="19" t="s">
        <v>320</v>
      </c>
      <c r="P32" s="19" t="s">
        <v>283</v>
      </c>
      <c r="Q32" s="47" t="s">
        <v>321</v>
      </c>
      <c r="R32" s="21" t="s">
        <v>322</v>
      </c>
      <c r="S32" s="21" t="s">
        <v>19</v>
      </c>
      <c r="T32" s="22" t="s">
        <v>18</v>
      </c>
      <c r="U32" s="16"/>
      <c r="V32" s="16"/>
      <c r="W32" s="16"/>
      <c r="X32" s="16"/>
      <c r="Y32" s="16"/>
      <c r="Z32" s="16"/>
      <c r="AA32" s="16"/>
    </row>
    <row r="33" spans="1:27" ht="15" hidden="1">
      <c r="A33" s="16"/>
      <c r="B33" s="16"/>
      <c r="C33" s="16"/>
      <c r="D33" s="16"/>
      <c r="E33" s="16"/>
      <c r="F33" s="16"/>
      <c r="G33" s="16"/>
      <c r="H33" s="16"/>
      <c r="I33" s="16"/>
      <c r="J33" s="17">
        <v>1</v>
      </c>
      <c r="K33" s="17" t="str">
        <f t="shared" si="0"/>
        <v>2469 SVEUČILIŠTE U SPLITU</v>
      </c>
      <c r="L33" s="18">
        <v>2469</v>
      </c>
      <c r="M33" s="19" t="s">
        <v>323</v>
      </c>
      <c r="N33" s="19" t="s">
        <v>323</v>
      </c>
      <c r="O33" s="19" t="s">
        <v>324</v>
      </c>
      <c r="P33" s="19" t="s">
        <v>325</v>
      </c>
      <c r="Q33" s="20">
        <v>3129306</v>
      </c>
      <c r="R33" s="21" t="s">
        <v>326</v>
      </c>
      <c r="S33" s="21" t="s">
        <v>19</v>
      </c>
      <c r="T33" s="22" t="s">
        <v>18</v>
      </c>
      <c r="U33" s="16"/>
      <c r="V33" s="16"/>
      <c r="W33" s="16"/>
      <c r="X33" s="16"/>
      <c r="Y33" s="16"/>
      <c r="Z33" s="16"/>
      <c r="AA33" s="16"/>
    </row>
    <row r="34" spans="1:27" ht="15" hidden="1">
      <c r="A34" s="16"/>
      <c r="B34" s="16"/>
      <c r="C34" s="16"/>
      <c r="D34" s="16"/>
      <c r="E34" s="16"/>
      <c r="F34" s="16"/>
      <c r="G34" s="16"/>
      <c r="H34" s="16"/>
      <c r="I34" s="16"/>
      <c r="J34" s="17">
        <v>2</v>
      </c>
      <c r="K34" s="17" t="str">
        <f t="shared" si="0"/>
        <v>2372 SVEUČILIŠTE U SPLITU - EKONOMSKI FAKULTET</v>
      </c>
      <c r="L34" s="18">
        <v>2372</v>
      </c>
      <c r="M34" s="19" t="s">
        <v>327</v>
      </c>
      <c r="N34" s="19" t="s">
        <v>323</v>
      </c>
      <c r="O34" s="19" t="s">
        <v>328</v>
      </c>
      <c r="P34" s="19" t="s">
        <v>325</v>
      </c>
      <c r="Q34" s="20">
        <v>3119076</v>
      </c>
      <c r="R34" s="21" t="s">
        <v>329</v>
      </c>
      <c r="S34" s="21" t="s">
        <v>19</v>
      </c>
      <c r="T34" s="22" t="s">
        <v>18</v>
      </c>
      <c r="U34" s="16"/>
      <c r="V34" s="16"/>
      <c r="W34" s="16"/>
      <c r="X34" s="16"/>
      <c r="Y34" s="16"/>
      <c r="Z34" s="16"/>
      <c r="AA34" s="16"/>
    </row>
    <row r="35" spans="1:27" ht="15" hidden="1">
      <c r="A35" s="16"/>
      <c r="B35" s="16"/>
      <c r="C35" s="16"/>
      <c r="D35" s="16"/>
      <c r="E35" s="16"/>
      <c r="F35" s="16"/>
      <c r="G35" s="16"/>
      <c r="H35" s="16"/>
      <c r="I35" s="16"/>
      <c r="J35" s="17">
        <v>3</v>
      </c>
      <c r="K35" s="17" t="str">
        <f t="shared" si="0"/>
        <v>2330 SVEUČILIŠTE U SPLITU - FAKULTET ELEKTROTEHNIKE, STROJARSTVA I BRODOGRADNJE</v>
      </c>
      <c r="L35" s="18">
        <v>2330</v>
      </c>
      <c r="M35" s="19" t="s">
        <v>330</v>
      </c>
      <c r="N35" s="19" t="s">
        <v>323</v>
      </c>
      <c r="O35" s="19" t="s">
        <v>331</v>
      </c>
      <c r="P35" s="19" t="s">
        <v>325</v>
      </c>
      <c r="Q35" s="20">
        <v>3118339</v>
      </c>
      <c r="R35" s="21" t="s">
        <v>332</v>
      </c>
      <c r="S35" s="21" t="s">
        <v>19</v>
      </c>
      <c r="T35" s="22" t="s">
        <v>18</v>
      </c>
      <c r="U35" s="16"/>
      <c r="V35" s="16"/>
      <c r="W35" s="16"/>
      <c r="X35" s="16"/>
      <c r="Y35" s="16"/>
      <c r="Z35" s="16"/>
      <c r="AA35" s="16"/>
    </row>
    <row r="36" spans="1:27" ht="15" hidden="1">
      <c r="A36" s="16"/>
      <c r="B36" s="16"/>
      <c r="C36" s="16"/>
      <c r="D36" s="16"/>
      <c r="E36" s="16"/>
      <c r="F36" s="16"/>
      <c r="G36" s="16"/>
      <c r="H36" s="16"/>
      <c r="I36" s="16"/>
      <c r="J36" s="17">
        <v>4</v>
      </c>
      <c r="K36" s="17" t="str">
        <f t="shared" si="0"/>
        <v>22435 SVEUČILIŠTE U SPLITU - FILOZOFSKI FAKULTET</v>
      </c>
      <c r="L36" s="18">
        <v>22435</v>
      </c>
      <c r="M36" s="19" t="s">
        <v>333</v>
      </c>
      <c r="N36" s="19" t="s">
        <v>323</v>
      </c>
      <c r="O36" s="19" t="s">
        <v>334</v>
      </c>
      <c r="P36" s="19" t="s">
        <v>325</v>
      </c>
      <c r="Q36" s="20">
        <v>1413236</v>
      </c>
      <c r="R36" s="21" t="s">
        <v>335</v>
      </c>
      <c r="S36" s="21" t="s">
        <v>19</v>
      </c>
      <c r="T36" s="22" t="s">
        <v>18</v>
      </c>
      <c r="U36" s="16"/>
      <c r="V36" s="16"/>
      <c r="W36" s="16"/>
      <c r="X36" s="16"/>
      <c r="Y36" s="16"/>
      <c r="Z36" s="16"/>
      <c r="AA36" s="16"/>
    </row>
    <row r="37" spans="1:27" ht="15" hidden="1">
      <c r="A37" s="16"/>
      <c r="B37" s="16"/>
      <c r="C37" s="16"/>
      <c r="D37" s="16"/>
      <c r="E37" s="16"/>
      <c r="F37" s="16"/>
      <c r="G37" s="16"/>
      <c r="H37" s="16"/>
      <c r="I37" s="16"/>
      <c r="J37" s="17">
        <v>5</v>
      </c>
      <c r="K37" s="17" t="str">
        <f t="shared" si="0"/>
        <v>2348 SVEUČILIŠTE U SPLITU - FAKULTET GRAĐEVINARSTVA, ARHITEKTURE I GEODEZIJE</v>
      </c>
      <c r="L37" s="18">
        <v>2348</v>
      </c>
      <c r="M37" s="19" t="s">
        <v>336</v>
      </c>
      <c r="N37" s="19" t="s">
        <v>323</v>
      </c>
      <c r="O37" s="19" t="s">
        <v>337</v>
      </c>
      <c r="P37" s="19" t="s">
        <v>325</v>
      </c>
      <c r="Q37" s="20">
        <v>3149463</v>
      </c>
      <c r="R37" s="21" t="s">
        <v>338</v>
      </c>
      <c r="S37" s="21" t="s">
        <v>19</v>
      </c>
      <c r="T37" s="22" t="s">
        <v>18</v>
      </c>
      <c r="U37" s="16"/>
      <c r="V37" s="16"/>
      <c r="W37" s="16"/>
      <c r="X37" s="16"/>
      <c r="Y37" s="16"/>
      <c r="Z37" s="16"/>
      <c r="AA37" s="16"/>
    </row>
    <row r="38" spans="1:27" ht="15" hidden="1">
      <c r="A38" s="16"/>
      <c r="B38" s="16"/>
      <c r="C38" s="16"/>
      <c r="D38" s="16"/>
      <c r="E38" s="16"/>
      <c r="F38" s="16"/>
      <c r="G38" s="16"/>
      <c r="H38" s="16"/>
      <c r="I38" s="16"/>
      <c r="J38" s="17">
        <v>6</v>
      </c>
      <c r="K38" s="17" t="str">
        <f t="shared" si="0"/>
        <v>2356 SVEUČILIŠTE U SPLITU - KEMIJSKO-TEHNOLOŠKI FAKULTET</v>
      </c>
      <c r="L38" s="18">
        <v>2356</v>
      </c>
      <c r="M38" s="19" t="s">
        <v>339</v>
      </c>
      <c r="N38" s="19" t="s">
        <v>323</v>
      </c>
      <c r="O38" s="19" t="s">
        <v>340</v>
      </c>
      <c r="P38" s="19" t="s">
        <v>325</v>
      </c>
      <c r="Q38" s="20">
        <v>3119068</v>
      </c>
      <c r="R38" s="21" t="s">
        <v>341</v>
      </c>
      <c r="S38" s="21" t="s">
        <v>19</v>
      </c>
      <c r="T38" s="22" t="s">
        <v>18</v>
      </c>
      <c r="U38" s="16"/>
      <c r="V38" s="16"/>
      <c r="W38" s="16"/>
      <c r="X38" s="16"/>
      <c r="Y38" s="16"/>
      <c r="Z38" s="16"/>
      <c r="AA38" s="16"/>
    </row>
    <row r="39" spans="1:27" ht="15" hidden="1">
      <c r="A39" s="16"/>
      <c r="B39" s="16"/>
      <c r="C39" s="16"/>
      <c r="D39" s="16"/>
      <c r="E39" s="16"/>
      <c r="F39" s="16"/>
      <c r="G39" s="16"/>
      <c r="H39" s="16"/>
      <c r="I39" s="16"/>
      <c r="J39" s="17">
        <v>7</v>
      </c>
      <c r="K39" s="17" t="str">
        <f t="shared" si="0"/>
        <v>43773 SVEUČILIŠTE U SPLITU - KINEZIOLOŠKI FAKULTET</v>
      </c>
      <c r="L39" s="18">
        <v>43773</v>
      </c>
      <c r="M39" s="19" t="s">
        <v>342</v>
      </c>
      <c r="N39" s="19" t="s">
        <v>323</v>
      </c>
      <c r="O39" s="19" t="s">
        <v>343</v>
      </c>
      <c r="P39" s="19" t="s">
        <v>325</v>
      </c>
      <c r="Q39" s="20">
        <v>2393255</v>
      </c>
      <c r="R39" s="21" t="s">
        <v>344</v>
      </c>
      <c r="S39" s="21" t="s">
        <v>19</v>
      </c>
      <c r="T39" s="22" t="s">
        <v>18</v>
      </c>
      <c r="U39" s="16"/>
      <c r="V39" s="16"/>
      <c r="W39" s="16"/>
      <c r="X39" s="16"/>
      <c r="Y39" s="16"/>
      <c r="Z39" s="16"/>
      <c r="AA39" s="16"/>
    </row>
    <row r="40" spans="1:27" ht="15" hidden="1">
      <c r="A40" s="16"/>
      <c r="B40" s="16"/>
      <c r="C40" s="16"/>
      <c r="D40" s="16"/>
      <c r="E40" s="16"/>
      <c r="F40" s="16"/>
      <c r="G40" s="16"/>
      <c r="H40" s="16"/>
      <c r="I40" s="16"/>
      <c r="J40" s="17">
        <v>8</v>
      </c>
      <c r="K40" s="17" t="str">
        <f t="shared" si="0"/>
        <v>23368 SVEUČILIŠTE U SPLITU - KATOLIČKI BOGOSLOVNI FAKULTET</v>
      </c>
      <c r="L40" s="48">
        <v>23368</v>
      </c>
      <c r="M40" s="19" t="s">
        <v>345</v>
      </c>
      <c r="N40" s="19" t="s">
        <v>323</v>
      </c>
      <c r="O40" s="19" t="s">
        <v>346</v>
      </c>
      <c r="P40" s="19" t="s">
        <v>325</v>
      </c>
      <c r="Q40" s="20">
        <v>1465643</v>
      </c>
      <c r="R40" s="21">
        <v>36149548625</v>
      </c>
      <c r="S40" s="21" t="s">
        <v>19</v>
      </c>
      <c r="T40" s="22" t="s">
        <v>18</v>
      </c>
      <c r="U40" s="16"/>
      <c r="V40" s="16"/>
      <c r="W40" s="16"/>
      <c r="X40" s="16"/>
      <c r="Y40" s="16"/>
      <c r="Z40" s="16"/>
      <c r="AA40" s="16"/>
    </row>
    <row r="41" spans="1:27" ht="15" hidden="1">
      <c r="A41" s="16"/>
      <c r="B41" s="16"/>
      <c r="C41" s="16"/>
      <c r="D41" s="16"/>
      <c r="E41" s="16"/>
      <c r="F41" s="16"/>
      <c r="G41" s="16"/>
      <c r="H41" s="16"/>
      <c r="I41" s="16"/>
      <c r="J41" s="17">
        <v>9</v>
      </c>
      <c r="K41" s="17" t="str">
        <f t="shared" si="0"/>
        <v>22451 SVEUČILIŠTE U SPLITU - MEDICINSKI FAKULTET</v>
      </c>
      <c r="L41" s="18">
        <v>22451</v>
      </c>
      <c r="M41" s="19" t="s">
        <v>347</v>
      </c>
      <c r="N41" s="19" t="s">
        <v>323</v>
      </c>
      <c r="O41" s="19" t="s">
        <v>348</v>
      </c>
      <c r="P41" s="19" t="s">
        <v>325</v>
      </c>
      <c r="Q41" s="20">
        <v>1315366</v>
      </c>
      <c r="R41" s="21" t="s">
        <v>349</v>
      </c>
      <c r="S41" s="21" t="s">
        <v>19</v>
      </c>
      <c r="T41" s="22" t="s">
        <v>18</v>
      </c>
      <c r="U41" s="16"/>
      <c r="V41" s="16"/>
      <c r="W41" s="16"/>
      <c r="X41" s="16"/>
      <c r="Y41" s="16"/>
      <c r="Z41" s="16"/>
      <c r="AA41" s="16"/>
    </row>
    <row r="42" spans="1:27" ht="15" hidden="1">
      <c r="A42" s="16"/>
      <c r="B42" s="16"/>
      <c r="C42" s="16"/>
      <c r="D42" s="16"/>
      <c r="E42" s="16"/>
      <c r="F42" s="16"/>
      <c r="G42" s="16"/>
      <c r="H42" s="16"/>
      <c r="I42" s="16"/>
      <c r="J42" s="17">
        <v>10</v>
      </c>
      <c r="K42" s="17" t="str">
        <f t="shared" si="0"/>
        <v>22460 SVEUČILIŠTE U SPLITU - POMORSKI FAKULTET</v>
      </c>
      <c r="L42" s="18">
        <v>22460</v>
      </c>
      <c r="M42" s="19" t="s">
        <v>350</v>
      </c>
      <c r="N42" s="19" t="s">
        <v>323</v>
      </c>
      <c r="O42" s="19" t="s">
        <v>351</v>
      </c>
      <c r="P42" s="19" t="s">
        <v>325</v>
      </c>
      <c r="Q42" s="20">
        <v>1406043</v>
      </c>
      <c r="R42" s="21" t="s">
        <v>352</v>
      </c>
      <c r="S42" s="21" t="s">
        <v>19</v>
      </c>
      <c r="T42" s="22" t="s">
        <v>18</v>
      </c>
      <c r="U42" s="16"/>
      <c r="V42" s="16"/>
      <c r="W42" s="16"/>
      <c r="X42" s="16"/>
      <c r="Y42" s="16"/>
      <c r="Z42" s="16"/>
      <c r="AA42" s="16"/>
    </row>
    <row r="43" spans="1:27" ht="15" hidden="1">
      <c r="A43" s="16"/>
      <c r="B43" s="16"/>
      <c r="C43" s="16"/>
      <c r="D43" s="16"/>
      <c r="E43" s="16"/>
      <c r="F43" s="16"/>
      <c r="G43" s="16"/>
      <c r="H43" s="16"/>
      <c r="I43" s="16"/>
      <c r="J43" s="17">
        <v>11</v>
      </c>
      <c r="K43" s="17" t="str">
        <f t="shared" si="0"/>
        <v>2397 SVEUČILIŠTE U SPLITU - PRAVNI FAKULTET</v>
      </c>
      <c r="L43" s="18">
        <v>2397</v>
      </c>
      <c r="M43" s="19" t="s">
        <v>353</v>
      </c>
      <c r="N43" s="19" t="s">
        <v>323</v>
      </c>
      <c r="O43" s="19" t="s">
        <v>354</v>
      </c>
      <c r="P43" s="19" t="s">
        <v>325</v>
      </c>
      <c r="Q43" s="20">
        <v>3118347</v>
      </c>
      <c r="R43" s="21" t="s">
        <v>355</v>
      </c>
      <c r="S43" s="21" t="s">
        <v>19</v>
      </c>
      <c r="T43" s="22" t="s">
        <v>18</v>
      </c>
      <c r="U43" s="16"/>
      <c r="V43" s="16"/>
      <c r="W43" s="16"/>
      <c r="X43" s="16"/>
      <c r="Y43" s="16"/>
      <c r="Z43" s="16"/>
      <c r="AA43" s="16"/>
    </row>
    <row r="44" spans="1:27" ht="15" hidden="1">
      <c r="A44" s="16"/>
      <c r="B44" s="16"/>
      <c r="C44" s="16"/>
      <c r="D44" s="16"/>
      <c r="E44" s="16"/>
      <c r="F44" s="16"/>
      <c r="G44" s="16"/>
      <c r="H44" s="16"/>
      <c r="I44" s="16"/>
      <c r="J44" s="17">
        <v>12</v>
      </c>
      <c r="K44" s="17" t="str">
        <f t="shared" si="0"/>
        <v>2410 SVEUČILIŠTE U SPLITU - PRIRODOSLOVNO - MATEMATIČKI FAKULTET</v>
      </c>
      <c r="L44" s="18">
        <v>2410</v>
      </c>
      <c r="M44" s="19" t="s">
        <v>356</v>
      </c>
      <c r="N44" s="19" t="s">
        <v>323</v>
      </c>
      <c r="O44" s="19" t="s">
        <v>357</v>
      </c>
      <c r="P44" s="19" t="s">
        <v>325</v>
      </c>
      <c r="Q44" s="20">
        <v>3199622</v>
      </c>
      <c r="R44" s="21" t="s">
        <v>358</v>
      </c>
      <c r="S44" s="21" t="s">
        <v>19</v>
      </c>
      <c r="T44" s="22" t="s">
        <v>18</v>
      </c>
      <c r="U44" s="16"/>
      <c r="V44" s="16"/>
      <c r="W44" s="16"/>
      <c r="X44" s="16"/>
      <c r="Y44" s="16"/>
      <c r="Z44" s="16"/>
      <c r="AA44" s="16"/>
    </row>
    <row r="45" spans="1:27" ht="15" hidden="1">
      <c r="A45" s="16"/>
      <c r="B45" s="16"/>
      <c r="C45" s="16"/>
      <c r="D45" s="16"/>
      <c r="E45" s="16"/>
      <c r="F45" s="16"/>
      <c r="G45" s="16"/>
      <c r="H45" s="16"/>
      <c r="I45" s="16"/>
      <c r="J45" s="17">
        <v>13</v>
      </c>
      <c r="K45" s="17" t="str">
        <f t="shared" si="0"/>
        <v>2524 SVEUČILIŠTE U SPLITU - SVEUČILIŠNA KNJIŽNICA</v>
      </c>
      <c r="L45" s="18">
        <v>2524</v>
      </c>
      <c r="M45" s="19" t="s">
        <v>359</v>
      </c>
      <c r="N45" s="19" t="s">
        <v>323</v>
      </c>
      <c r="O45" s="19" t="s">
        <v>360</v>
      </c>
      <c r="P45" s="19" t="s">
        <v>325</v>
      </c>
      <c r="Q45" s="20">
        <v>3118436</v>
      </c>
      <c r="R45" s="21" t="s">
        <v>361</v>
      </c>
      <c r="S45" s="21" t="s">
        <v>19</v>
      </c>
      <c r="T45" s="22" t="s">
        <v>18</v>
      </c>
      <c r="U45" s="16"/>
      <c r="V45" s="16"/>
      <c r="W45" s="16"/>
      <c r="X45" s="16"/>
      <c r="Y45" s="16"/>
      <c r="Z45" s="16"/>
      <c r="AA45" s="16"/>
    </row>
    <row r="46" spans="1:27" ht="15" hidden="1">
      <c r="A46" s="16"/>
      <c r="B46" s="16"/>
      <c r="C46" s="16"/>
      <c r="D46" s="16"/>
      <c r="E46" s="16"/>
      <c r="F46" s="16"/>
      <c r="G46" s="16"/>
      <c r="H46" s="16"/>
      <c r="I46" s="16"/>
      <c r="J46" s="17">
        <v>14</v>
      </c>
      <c r="K46" s="17" t="str">
        <f t="shared" si="0"/>
        <v>22478 SVEUČILIŠTE U SPLITU - UMJETNIČKA AKADEMIJA</v>
      </c>
      <c r="L46" s="18">
        <v>22478</v>
      </c>
      <c r="M46" s="19" t="s">
        <v>362</v>
      </c>
      <c r="N46" s="19" t="s">
        <v>323</v>
      </c>
      <c r="O46" s="19" t="s">
        <v>363</v>
      </c>
      <c r="P46" s="19" t="s">
        <v>325</v>
      </c>
      <c r="Q46" s="20">
        <v>1321358</v>
      </c>
      <c r="R46" s="21" t="s">
        <v>364</v>
      </c>
      <c r="S46" s="21" t="s">
        <v>19</v>
      </c>
      <c r="T46" s="22" t="s">
        <v>18</v>
      </c>
      <c r="U46" s="16"/>
      <c r="V46" s="16"/>
      <c r="W46" s="16"/>
      <c r="X46" s="16"/>
      <c r="Y46" s="16"/>
      <c r="Z46" s="16"/>
      <c r="AA46" s="16"/>
    </row>
    <row r="47" spans="1:27" ht="15" hidden="1">
      <c r="A47" s="16"/>
      <c r="B47" s="16"/>
      <c r="C47" s="16"/>
      <c r="D47" s="16"/>
      <c r="E47" s="16"/>
      <c r="F47" s="16"/>
      <c r="G47" s="16"/>
      <c r="H47" s="16"/>
      <c r="I47" s="16"/>
      <c r="J47" s="17">
        <v>1</v>
      </c>
      <c r="K47" s="17" t="str">
        <f t="shared" si="0"/>
        <v>2436 SVEUČILIŠTE U ZAGREBU</v>
      </c>
      <c r="L47" s="18">
        <v>2436</v>
      </c>
      <c r="M47" s="19" t="s">
        <v>365</v>
      </c>
      <c r="N47" s="19" t="s">
        <v>323</v>
      </c>
      <c r="O47" s="19" t="s">
        <v>366</v>
      </c>
      <c r="P47" s="19" t="s">
        <v>367</v>
      </c>
      <c r="Q47" s="20">
        <v>3211592</v>
      </c>
      <c r="R47" s="21" t="s">
        <v>368</v>
      </c>
      <c r="S47" s="21" t="s">
        <v>19</v>
      </c>
      <c r="T47" s="22" t="s">
        <v>18</v>
      </c>
      <c r="U47" s="16"/>
      <c r="V47" s="16"/>
      <c r="W47" s="16"/>
      <c r="X47" s="16"/>
      <c r="Y47" s="16"/>
      <c r="Z47" s="16"/>
      <c r="AA47" s="16"/>
    </row>
    <row r="48" spans="1:27" ht="15" hidden="1">
      <c r="A48" s="16"/>
      <c r="B48" s="16"/>
      <c r="C48" s="16"/>
      <c r="D48" s="16"/>
      <c r="E48" s="16"/>
      <c r="F48" s="16"/>
      <c r="G48" s="16"/>
      <c r="H48" s="16"/>
      <c r="I48" s="16"/>
      <c r="J48" s="17">
        <v>2</v>
      </c>
      <c r="K48" s="17" t="str">
        <f t="shared" si="0"/>
        <v>1923 SVEUČILIŠTE U ZAGREBU - AGRONOMSKI FAKULTET</v>
      </c>
      <c r="L48" s="18">
        <v>1923</v>
      </c>
      <c r="M48" s="19" t="s">
        <v>369</v>
      </c>
      <c r="N48" s="19" t="s">
        <v>323</v>
      </c>
      <c r="O48" s="19" t="s">
        <v>370</v>
      </c>
      <c r="P48" s="19" t="s">
        <v>367</v>
      </c>
      <c r="Q48" s="20">
        <v>3283097</v>
      </c>
      <c r="R48" s="21" t="s">
        <v>371</v>
      </c>
      <c r="S48" s="21" t="s">
        <v>19</v>
      </c>
      <c r="T48" s="22" t="s">
        <v>18</v>
      </c>
      <c r="U48" s="16"/>
      <c r="V48" s="16"/>
      <c r="W48" s="16"/>
      <c r="X48" s="16"/>
      <c r="Y48" s="16"/>
      <c r="Z48" s="16"/>
      <c r="AA48" s="16"/>
    </row>
    <row r="49" spans="1:27" ht="15" hidden="1">
      <c r="A49" s="16"/>
      <c r="B49" s="16"/>
      <c r="C49" s="16"/>
      <c r="D49" s="16"/>
      <c r="E49" s="16"/>
      <c r="F49" s="16"/>
      <c r="G49" s="16"/>
      <c r="H49" s="16"/>
      <c r="I49" s="16"/>
      <c r="J49" s="17">
        <v>3</v>
      </c>
      <c r="K49" s="17" t="str">
        <f t="shared" si="0"/>
        <v>1974 SVEUČILIŠTE U ZAGREBU - AKADEMIJA DRAMSKE UMJETNOSTI</v>
      </c>
      <c r="L49" s="18">
        <v>1974</v>
      </c>
      <c r="M49" s="19" t="s">
        <v>372</v>
      </c>
      <c r="N49" s="19" t="s">
        <v>323</v>
      </c>
      <c r="O49" s="19" t="s">
        <v>373</v>
      </c>
      <c r="P49" s="19" t="s">
        <v>367</v>
      </c>
      <c r="Q49" s="20">
        <v>3205029</v>
      </c>
      <c r="R49" s="21" t="s">
        <v>374</v>
      </c>
      <c r="S49" s="21" t="s">
        <v>19</v>
      </c>
      <c r="T49" s="22" t="s">
        <v>18</v>
      </c>
      <c r="U49" s="16"/>
      <c r="V49" s="16"/>
      <c r="W49" s="16"/>
      <c r="X49" s="16"/>
      <c r="Y49" s="16"/>
      <c r="Z49" s="16"/>
      <c r="AA49" s="16"/>
    </row>
    <row r="50" spans="1:27" ht="15" hidden="1">
      <c r="A50" s="16"/>
      <c r="B50" s="16"/>
      <c r="C50" s="16"/>
      <c r="D50" s="16"/>
      <c r="E50" s="16"/>
      <c r="F50" s="16"/>
      <c r="G50" s="16"/>
      <c r="H50" s="16"/>
      <c r="I50" s="16"/>
      <c r="J50" s="17">
        <v>4</v>
      </c>
      <c r="K50" s="17" t="str">
        <f t="shared" si="0"/>
        <v>1982 SVEUČILIŠTE U ZAGREBU - AKADEMIJA LIKOVNIH UMJETNOSTI</v>
      </c>
      <c r="L50" s="18">
        <v>1982</v>
      </c>
      <c r="M50" s="19" t="s">
        <v>375</v>
      </c>
      <c r="N50" s="19" t="s">
        <v>323</v>
      </c>
      <c r="O50" s="19" t="s">
        <v>376</v>
      </c>
      <c r="P50" s="19" t="s">
        <v>367</v>
      </c>
      <c r="Q50" s="20">
        <v>3207919</v>
      </c>
      <c r="R50" s="21" t="s">
        <v>377</v>
      </c>
      <c r="S50" s="21" t="s">
        <v>19</v>
      </c>
      <c r="T50" s="22" t="s">
        <v>18</v>
      </c>
      <c r="U50" s="16"/>
      <c r="V50" s="16"/>
      <c r="W50" s="16"/>
      <c r="X50" s="16"/>
      <c r="Y50" s="16"/>
      <c r="Z50" s="16"/>
      <c r="AA50" s="16"/>
    </row>
    <row r="51" spans="1:27" ht="15" hidden="1">
      <c r="A51" s="16"/>
      <c r="B51" s="16"/>
      <c r="C51" s="16"/>
      <c r="D51" s="16"/>
      <c r="E51" s="16"/>
      <c r="F51" s="16"/>
      <c r="G51" s="16"/>
      <c r="H51" s="16"/>
      <c r="I51" s="16"/>
      <c r="J51" s="17">
        <v>5</v>
      </c>
      <c r="K51" s="17" t="str">
        <f t="shared" si="0"/>
        <v xml:space="preserve">1861 SVEUČILIŠTE U ZAGREBU - ARHITEKTONSKI FAKULTET </v>
      </c>
      <c r="L51" s="18">
        <v>1861</v>
      </c>
      <c r="M51" s="19" t="s">
        <v>378</v>
      </c>
      <c r="N51" s="19" t="s">
        <v>323</v>
      </c>
      <c r="O51" s="19" t="s">
        <v>379</v>
      </c>
      <c r="P51" s="19" t="s">
        <v>367</v>
      </c>
      <c r="Q51" s="20">
        <v>3204952</v>
      </c>
      <c r="R51" s="21" t="s">
        <v>380</v>
      </c>
      <c r="S51" s="21" t="s">
        <v>19</v>
      </c>
      <c r="T51" s="22" t="s">
        <v>18</v>
      </c>
      <c r="U51" s="16"/>
      <c r="V51" s="16"/>
      <c r="W51" s="16"/>
      <c r="X51" s="16"/>
      <c r="Y51" s="16"/>
      <c r="Z51" s="16"/>
      <c r="AA51" s="16"/>
    </row>
    <row r="52" spans="1:27" ht="15" hidden="1">
      <c r="A52" s="16"/>
      <c r="B52" s="16"/>
      <c r="C52" s="16"/>
      <c r="D52" s="16"/>
      <c r="E52" s="16"/>
      <c r="F52" s="16"/>
      <c r="G52" s="16"/>
      <c r="H52" s="16"/>
      <c r="I52" s="16"/>
      <c r="J52" s="17">
        <v>6</v>
      </c>
      <c r="K52" s="17" t="str">
        <f t="shared" si="0"/>
        <v xml:space="preserve">1966 SVEUČILIŠTE U ZAGREBU - EDUKACIJSKO-REHABILITACIJSKI FAKULTET </v>
      </c>
      <c r="L52" s="18">
        <v>1966</v>
      </c>
      <c r="M52" s="19" t="s">
        <v>381</v>
      </c>
      <c r="N52" s="19" t="s">
        <v>323</v>
      </c>
      <c r="O52" s="19" t="s">
        <v>382</v>
      </c>
      <c r="P52" s="19" t="s">
        <v>367</v>
      </c>
      <c r="Q52" s="20">
        <v>3219780</v>
      </c>
      <c r="R52" s="21" t="s">
        <v>383</v>
      </c>
      <c r="S52" s="21" t="s">
        <v>19</v>
      </c>
      <c r="T52" s="22" t="s">
        <v>18</v>
      </c>
      <c r="U52" s="16"/>
      <c r="V52" s="16"/>
      <c r="W52" s="16"/>
      <c r="X52" s="16"/>
      <c r="Y52" s="16"/>
      <c r="Z52" s="16"/>
      <c r="AA52" s="16"/>
    </row>
    <row r="53" spans="1:27" ht="15" hidden="1">
      <c r="A53" s="16"/>
      <c r="B53" s="16"/>
      <c r="C53" s="16"/>
      <c r="D53" s="16"/>
      <c r="E53" s="16"/>
      <c r="F53" s="16"/>
      <c r="G53" s="16"/>
      <c r="H53" s="16"/>
      <c r="I53" s="16"/>
      <c r="J53" s="17">
        <v>7</v>
      </c>
      <c r="K53" s="17" t="str">
        <f t="shared" si="0"/>
        <v>1931 SVEUČILIŠTE U ZAGREBU - EKONOMSKI FAKULTET</v>
      </c>
      <c r="L53" s="18">
        <v>1931</v>
      </c>
      <c r="M53" s="19" t="s">
        <v>384</v>
      </c>
      <c r="N53" s="19" t="s">
        <v>323</v>
      </c>
      <c r="O53" s="19" t="s">
        <v>385</v>
      </c>
      <c r="P53" s="19" t="s">
        <v>367</v>
      </c>
      <c r="Q53" s="20">
        <v>3272079</v>
      </c>
      <c r="R53" s="21" t="s">
        <v>386</v>
      </c>
      <c r="S53" s="21" t="s">
        <v>19</v>
      </c>
      <c r="T53" s="22" t="s">
        <v>18</v>
      </c>
      <c r="U53" s="16"/>
      <c r="V53" s="16"/>
      <c r="W53" s="16"/>
      <c r="X53" s="16"/>
      <c r="Y53" s="16"/>
      <c r="Z53" s="16"/>
      <c r="AA53" s="16"/>
    </row>
    <row r="54" spans="1:27" ht="15" hidden="1">
      <c r="A54" s="16"/>
      <c r="B54" s="16"/>
      <c r="C54" s="16"/>
      <c r="D54" s="16"/>
      <c r="E54" s="16"/>
      <c r="F54" s="16"/>
      <c r="G54" s="16"/>
      <c r="H54" s="16"/>
      <c r="I54" s="16"/>
      <c r="J54" s="17">
        <v>8</v>
      </c>
      <c r="K54" s="17" t="str">
        <f t="shared" si="0"/>
        <v>1757 SVEUČILIŠTE U ZAGREBU - FAKULTET ELEKTROTEHNIKE I RAČUNARSTVA</v>
      </c>
      <c r="L54" s="18">
        <v>1757</v>
      </c>
      <c r="M54" s="19" t="s">
        <v>387</v>
      </c>
      <c r="N54" s="19" t="s">
        <v>323</v>
      </c>
      <c r="O54" s="19" t="s">
        <v>388</v>
      </c>
      <c r="P54" s="19" t="s">
        <v>367</v>
      </c>
      <c r="Q54" s="20">
        <v>3276643</v>
      </c>
      <c r="R54" s="21" t="s">
        <v>389</v>
      </c>
      <c r="S54" s="21" t="s">
        <v>19</v>
      </c>
      <c r="T54" s="22" t="s">
        <v>18</v>
      </c>
      <c r="U54" s="16"/>
      <c r="V54" s="16"/>
      <c r="W54" s="16"/>
      <c r="X54" s="16"/>
      <c r="Y54" s="16"/>
      <c r="Z54" s="16"/>
      <c r="AA54" s="16"/>
    </row>
    <row r="55" spans="1:27" ht="15" hidden="1">
      <c r="A55" s="16"/>
      <c r="B55" s="16"/>
      <c r="C55" s="16"/>
      <c r="D55" s="16"/>
      <c r="E55" s="16"/>
      <c r="F55" s="16"/>
      <c r="G55" s="16"/>
      <c r="H55" s="16"/>
      <c r="I55" s="16"/>
      <c r="J55" s="17">
        <v>9</v>
      </c>
      <c r="K55" s="17" t="str">
        <f t="shared" si="0"/>
        <v>6154 SVEUČILIŠTA U ZAGREBU - FAKULTET FILOZOFIJE I RELIGIJSKIH ZNANOSTI</v>
      </c>
      <c r="L55" s="18">
        <v>6154</v>
      </c>
      <c r="M55" s="19" t="s">
        <v>390</v>
      </c>
      <c r="N55" s="19" t="s">
        <v>323</v>
      </c>
      <c r="O55" s="19" t="s">
        <v>391</v>
      </c>
      <c r="P55" s="19" t="s">
        <v>367</v>
      </c>
      <c r="Q55" s="20">
        <v>1235664</v>
      </c>
      <c r="R55" s="21" t="s">
        <v>392</v>
      </c>
      <c r="S55" s="21" t="s">
        <v>19</v>
      </c>
      <c r="T55" s="22" t="s">
        <v>18</v>
      </c>
      <c r="U55" s="16"/>
      <c r="V55" s="16"/>
      <c r="W55" s="16"/>
      <c r="X55" s="16"/>
      <c r="Y55" s="16"/>
      <c r="Z55" s="16"/>
      <c r="AA55" s="16"/>
    </row>
    <row r="56" spans="1:27" ht="15" hidden="1">
      <c r="A56" s="16"/>
      <c r="B56" s="16"/>
      <c r="C56" s="16"/>
      <c r="D56" s="16"/>
      <c r="E56" s="16"/>
      <c r="F56" s="16"/>
      <c r="G56" s="16"/>
      <c r="H56" s="16"/>
      <c r="I56" s="16"/>
      <c r="J56" s="17">
        <v>10</v>
      </c>
      <c r="K56" s="17" t="str">
        <f t="shared" si="0"/>
        <v xml:space="preserve">2135 SVEUČILIŠTE U ZAGREBU - KATOLIČKI BOGOSLOVNI FAKULTET </v>
      </c>
      <c r="L56" s="18">
        <v>2135</v>
      </c>
      <c r="M56" s="19" t="s">
        <v>393</v>
      </c>
      <c r="N56" s="19" t="s">
        <v>323</v>
      </c>
      <c r="O56" s="19" t="s">
        <v>394</v>
      </c>
      <c r="P56" s="19" t="s">
        <v>367</v>
      </c>
      <c r="Q56" s="20">
        <v>3703088</v>
      </c>
      <c r="R56" s="21">
        <v>48987767944</v>
      </c>
      <c r="S56" s="21" t="s">
        <v>19</v>
      </c>
      <c r="T56" s="22" t="s">
        <v>18</v>
      </c>
      <c r="U56" s="16"/>
      <c r="V56" s="16"/>
      <c r="W56" s="16"/>
      <c r="X56" s="16"/>
      <c r="Y56" s="16"/>
      <c r="Z56" s="16"/>
      <c r="AA56" s="16"/>
    </row>
    <row r="57" spans="1:27" ht="15" hidden="1">
      <c r="A57" s="16"/>
      <c r="B57" s="16"/>
      <c r="C57" s="16"/>
      <c r="D57" s="16"/>
      <c r="E57" s="16"/>
      <c r="F57" s="16"/>
      <c r="G57" s="16"/>
      <c r="H57" s="16"/>
      <c r="I57" s="16"/>
      <c r="J57" s="17">
        <v>11</v>
      </c>
      <c r="K57" s="17" t="str">
        <f t="shared" si="0"/>
        <v>1790 SVEUČILIŠTE U ZAGREBU - FAKULTET KEMIJSKOG INŽENJERSTVA I TEHNOLOGIJE</v>
      </c>
      <c r="L57" s="18">
        <v>1790</v>
      </c>
      <c r="M57" s="19" t="s">
        <v>395</v>
      </c>
      <c r="N57" s="19" t="s">
        <v>323</v>
      </c>
      <c r="O57" s="19" t="s">
        <v>396</v>
      </c>
      <c r="P57" s="19" t="s">
        <v>367</v>
      </c>
      <c r="Q57" s="20">
        <v>3250270</v>
      </c>
      <c r="R57" s="21" t="s">
        <v>397</v>
      </c>
      <c r="S57" s="21" t="s">
        <v>19</v>
      </c>
      <c r="T57" s="22" t="s">
        <v>18</v>
      </c>
      <c r="U57" s="16"/>
      <c r="V57" s="16"/>
      <c r="W57" s="16"/>
      <c r="X57" s="16"/>
      <c r="Y57" s="16"/>
      <c r="Z57" s="16"/>
      <c r="AA57" s="16"/>
    </row>
    <row r="58" spans="1:27" ht="15" hidden="1">
      <c r="A58" s="16"/>
      <c r="B58" s="16"/>
      <c r="C58" s="16"/>
      <c r="D58" s="16"/>
      <c r="E58" s="16"/>
      <c r="F58" s="16"/>
      <c r="G58" s="16"/>
      <c r="H58" s="16"/>
      <c r="I58" s="16"/>
      <c r="J58" s="17">
        <v>12</v>
      </c>
      <c r="K58" s="17" t="str">
        <f t="shared" si="0"/>
        <v>1907 SVEUČILIŠTE U ZAGREBU - FAKULTET POLITIČKIH ZNANOSTI</v>
      </c>
      <c r="L58" s="18">
        <v>1907</v>
      </c>
      <c r="M58" s="19" t="s">
        <v>398</v>
      </c>
      <c r="N58" s="19" t="s">
        <v>323</v>
      </c>
      <c r="O58" s="19" t="s">
        <v>399</v>
      </c>
      <c r="P58" s="19" t="s">
        <v>367</v>
      </c>
      <c r="Q58" s="20">
        <v>3270262</v>
      </c>
      <c r="R58" s="21" t="s">
        <v>400</v>
      </c>
      <c r="S58" s="21" t="s">
        <v>19</v>
      </c>
      <c r="T58" s="22" t="s">
        <v>18</v>
      </c>
      <c r="U58" s="16"/>
      <c r="V58" s="16"/>
      <c r="W58" s="16"/>
      <c r="X58" s="16"/>
      <c r="Y58" s="16"/>
      <c r="Z58" s="16"/>
      <c r="AA58" s="16"/>
    </row>
    <row r="59" spans="1:27" ht="15" hidden="1">
      <c r="A59" s="16"/>
      <c r="B59" s="16"/>
      <c r="C59" s="16"/>
      <c r="D59" s="16"/>
      <c r="E59" s="16"/>
      <c r="F59" s="16"/>
      <c r="G59" s="16"/>
      <c r="H59" s="16"/>
      <c r="I59" s="16"/>
      <c r="J59" s="17">
        <v>13</v>
      </c>
      <c r="K59" s="17" t="str">
        <f t="shared" si="0"/>
        <v>1812 SVEUČILIŠTE U ZAGREBU - FAKULTET PROMETNIH ZNANOSTI</v>
      </c>
      <c r="L59" s="18">
        <v>1812</v>
      </c>
      <c r="M59" s="19" t="s">
        <v>401</v>
      </c>
      <c r="N59" s="19" t="s">
        <v>323</v>
      </c>
      <c r="O59" s="19" t="s">
        <v>402</v>
      </c>
      <c r="P59" s="19" t="s">
        <v>367</v>
      </c>
      <c r="Q59" s="20">
        <v>3260771</v>
      </c>
      <c r="R59" s="21" t="s">
        <v>403</v>
      </c>
      <c r="S59" s="21" t="s">
        <v>19</v>
      </c>
      <c r="T59" s="22" t="s">
        <v>18</v>
      </c>
      <c r="U59" s="16"/>
      <c r="V59" s="16"/>
      <c r="W59" s="16"/>
      <c r="X59" s="16"/>
      <c r="Y59" s="16"/>
      <c r="Z59" s="16"/>
      <c r="AA59" s="16"/>
    </row>
    <row r="60" spans="1:27" ht="15" hidden="1">
      <c r="A60" s="16"/>
      <c r="B60" s="16"/>
      <c r="C60" s="16"/>
      <c r="D60" s="16"/>
      <c r="E60" s="16"/>
      <c r="F60" s="16"/>
      <c r="G60" s="16"/>
      <c r="H60" s="16"/>
      <c r="I60" s="16"/>
      <c r="J60" s="17">
        <v>14</v>
      </c>
      <c r="K60" s="17" t="str">
        <f t="shared" si="0"/>
        <v>1829 SVEUČILIŠTE U ZAGREBU - FAKULTET STROJARSTVA I BRODOGRADNJE</v>
      </c>
      <c r="L60" s="18">
        <v>1829</v>
      </c>
      <c r="M60" s="19" t="s">
        <v>404</v>
      </c>
      <c r="N60" s="19" t="s">
        <v>323</v>
      </c>
      <c r="O60" s="19" t="s">
        <v>405</v>
      </c>
      <c r="P60" s="19" t="s">
        <v>367</v>
      </c>
      <c r="Q60" s="20">
        <v>3276546</v>
      </c>
      <c r="R60" s="21" t="s">
        <v>406</v>
      </c>
      <c r="S60" s="21" t="s">
        <v>19</v>
      </c>
      <c r="T60" s="22" t="s">
        <v>18</v>
      </c>
      <c r="U60" s="16"/>
      <c r="V60" s="16"/>
      <c r="W60" s="16"/>
      <c r="X60" s="16"/>
      <c r="Y60" s="16"/>
      <c r="Z60" s="16"/>
      <c r="AA60" s="16"/>
    </row>
    <row r="61" spans="1:27" ht="15" hidden="1">
      <c r="A61" s="16"/>
      <c r="B61" s="16"/>
      <c r="C61" s="16"/>
      <c r="D61" s="16"/>
      <c r="E61" s="16"/>
      <c r="F61" s="16"/>
      <c r="G61" s="16"/>
      <c r="H61" s="16"/>
      <c r="I61" s="16"/>
      <c r="J61" s="17">
        <v>15</v>
      </c>
      <c r="K61" s="17" t="str">
        <f t="shared" si="0"/>
        <v xml:space="preserve">2014 SVEUČILIŠTE U ZAGREBU - FARMACEUTSKO-BIOKEMIJSKI FAKULTET </v>
      </c>
      <c r="L61" s="18">
        <v>2014</v>
      </c>
      <c r="M61" s="19" t="s">
        <v>407</v>
      </c>
      <c r="N61" s="19" t="s">
        <v>323</v>
      </c>
      <c r="O61" s="19" t="s">
        <v>408</v>
      </c>
      <c r="P61" s="19" t="s">
        <v>367</v>
      </c>
      <c r="Q61" s="20">
        <v>3205037</v>
      </c>
      <c r="R61" s="21" t="s">
        <v>409</v>
      </c>
      <c r="S61" s="21" t="s">
        <v>19</v>
      </c>
      <c r="T61" s="22" t="s">
        <v>18</v>
      </c>
      <c r="U61" s="16"/>
      <c r="V61" s="16"/>
      <c r="W61" s="16"/>
      <c r="X61" s="16"/>
      <c r="Y61" s="16"/>
      <c r="Z61" s="16"/>
      <c r="AA61" s="16"/>
    </row>
    <row r="62" spans="1:27" ht="15" hidden="1">
      <c r="A62" s="16"/>
      <c r="B62" s="16"/>
      <c r="C62" s="16"/>
      <c r="D62" s="16"/>
      <c r="E62" s="16"/>
      <c r="F62" s="16"/>
      <c r="G62" s="16"/>
      <c r="H62" s="16"/>
      <c r="I62" s="16"/>
      <c r="J62" s="17">
        <v>16</v>
      </c>
      <c r="K62" s="17" t="str">
        <f t="shared" si="0"/>
        <v>1958 SVEUČILIŠTE U ZAGREBU - FILOZOFSKI FAKULTET</v>
      </c>
      <c r="L62" s="18">
        <v>1958</v>
      </c>
      <c r="M62" s="19" t="s">
        <v>410</v>
      </c>
      <c r="N62" s="19" t="s">
        <v>323</v>
      </c>
      <c r="O62" s="19" t="s">
        <v>411</v>
      </c>
      <c r="P62" s="19" t="s">
        <v>367</v>
      </c>
      <c r="Q62" s="20">
        <v>3254852</v>
      </c>
      <c r="R62" s="21" t="s">
        <v>412</v>
      </c>
      <c r="S62" s="21" t="s">
        <v>19</v>
      </c>
      <c r="T62" s="22" t="s">
        <v>18</v>
      </c>
      <c r="U62" s="16"/>
      <c r="V62" s="16"/>
      <c r="W62" s="16"/>
      <c r="X62" s="16"/>
      <c r="Y62" s="16"/>
      <c r="Z62" s="16"/>
      <c r="AA62" s="16"/>
    </row>
    <row r="63" spans="1:27" ht="15" hidden="1">
      <c r="A63" s="16"/>
      <c r="B63" s="16"/>
      <c r="C63" s="16"/>
      <c r="D63" s="16"/>
      <c r="E63" s="16"/>
      <c r="F63" s="16"/>
      <c r="G63" s="16"/>
      <c r="H63" s="16"/>
      <c r="I63" s="16"/>
      <c r="J63" s="17">
        <v>17</v>
      </c>
      <c r="K63" s="17" t="str">
        <f t="shared" si="0"/>
        <v>1853 SVEUČILIŠTE U ZAGREBU - GEODETSKI FAKULTET</v>
      </c>
      <c r="L63" s="18">
        <v>1853</v>
      </c>
      <c r="M63" s="19" t="s">
        <v>413</v>
      </c>
      <c r="N63" s="19" t="s">
        <v>323</v>
      </c>
      <c r="O63" s="19" t="s">
        <v>414</v>
      </c>
      <c r="P63" s="19" t="s">
        <v>367</v>
      </c>
      <c r="Q63" s="20">
        <v>3204987</v>
      </c>
      <c r="R63" s="21" t="s">
        <v>415</v>
      </c>
      <c r="S63" s="21" t="s">
        <v>19</v>
      </c>
      <c r="T63" s="22" t="s">
        <v>18</v>
      </c>
      <c r="U63" s="16"/>
      <c r="V63" s="16"/>
      <c r="W63" s="16"/>
      <c r="X63" s="16"/>
      <c r="Y63" s="16"/>
      <c r="Z63" s="16"/>
      <c r="AA63" s="16"/>
    </row>
    <row r="64" spans="1:27" ht="15" hidden="1">
      <c r="A64" s="16"/>
      <c r="B64" s="16"/>
      <c r="C64" s="16"/>
      <c r="D64" s="16"/>
      <c r="E64" s="16"/>
      <c r="F64" s="16"/>
      <c r="G64" s="16"/>
      <c r="H64" s="16"/>
      <c r="I64" s="16"/>
      <c r="J64" s="17">
        <v>18</v>
      </c>
      <c r="K64" s="17" t="str">
        <f t="shared" si="0"/>
        <v>2102 SVEUČILIŠTE U ZAGREBU - GEOTEHNIČKI FAKULTET</v>
      </c>
      <c r="L64" s="18">
        <v>2102</v>
      </c>
      <c r="M64" s="19" t="s">
        <v>416</v>
      </c>
      <c r="N64" s="19" t="s">
        <v>323</v>
      </c>
      <c r="O64" s="19" t="s">
        <v>417</v>
      </c>
      <c r="P64" s="19" t="s">
        <v>418</v>
      </c>
      <c r="Q64" s="20">
        <v>3042316</v>
      </c>
      <c r="R64" s="21" t="s">
        <v>419</v>
      </c>
      <c r="S64" s="21" t="s">
        <v>19</v>
      </c>
      <c r="T64" s="22" t="s">
        <v>18</v>
      </c>
      <c r="U64" s="16"/>
      <c r="V64" s="16"/>
      <c r="W64" s="16"/>
      <c r="X64" s="16"/>
      <c r="Y64" s="16"/>
      <c r="Z64" s="16"/>
      <c r="AA64" s="16"/>
    </row>
    <row r="65" spans="1:27" ht="15" hidden="1">
      <c r="A65" s="16"/>
      <c r="B65" s="16"/>
      <c r="C65" s="16"/>
      <c r="D65" s="16"/>
      <c r="E65" s="16"/>
      <c r="F65" s="16"/>
      <c r="G65" s="16"/>
      <c r="H65" s="16"/>
      <c r="I65" s="16"/>
      <c r="J65" s="17">
        <v>19</v>
      </c>
      <c r="K65" s="17" t="str">
        <f t="shared" si="0"/>
        <v>1837 SVEUČILIŠTE U ZAGREBU - GRAĐEVINSKI FAKULTET</v>
      </c>
      <c r="L65" s="18">
        <v>1837</v>
      </c>
      <c r="M65" s="19" t="s">
        <v>420</v>
      </c>
      <c r="N65" s="19" t="s">
        <v>323</v>
      </c>
      <c r="O65" s="19" t="s">
        <v>421</v>
      </c>
      <c r="P65" s="19" t="s">
        <v>367</v>
      </c>
      <c r="Q65" s="20">
        <v>3227120</v>
      </c>
      <c r="R65" s="21" t="s">
        <v>422</v>
      </c>
      <c r="S65" s="21" t="s">
        <v>19</v>
      </c>
      <c r="T65" s="22" t="s">
        <v>18</v>
      </c>
      <c r="U65" s="16"/>
      <c r="V65" s="16"/>
      <c r="W65" s="16"/>
      <c r="X65" s="16"/>
      <c r="Y65" s="16"/>
      <c r="Z65" s="16"/>
      <c r="AA65" s="16"/>
    </row>
    <row r="66" spans="1:27" ht="15" hidden="1">
      <c r="A66" s="16"/>
      <c r="B66" s="16"/>
      <c r="C66" s="16"/>
      <c r="D66" s="16"/>
      <c r="E66" s="16"/>
      <c r="F66" s="16"/>
      <c r="G66" s="16"/>
      <c r="H66" s="16"/>
      <c r="I66" s="16"/>
      <c r="J66" s="17">
        <v>20</v>
      </c>
      <c r="K66" s="17" t="str">
        <f t="shared" ref="K66:K89" si="1">L66&amp;" "&amp;M66</f>
        <v>2080 SVEUČILIŠTE U ZAGREBU - GRAFIČKI FAKULTET</v>
      </c>
      <c r="L66" s="18">
        <v>2080</v>
      </c>
      <c r="M66" s="19" t="s">
        <v>423</v>
      </c>
      <c r="N66" s="19" t="s">
        <v>323</v>
      </c>
      <c r="O66" s="19" t="s">
        <v>424</v>
      </c>
      <c r="P66" s="19" t="s">
        <v>367</v>
      </c>
      <c r="Q66" s="20">
        <v>3219763</v>
      </c>
      <c r="R66" s="21" t="s">
        <v>425</v>
      </c>
      <c r="S66" s="21" t="s">
        <v>19</v>
      </c>
      <c r="T66" s="22" t="s">
        <v>18</v>
      </c>
      <c r="U66" s="16"/>
      <c r="V66" s="16"/>
      <c r="W66" s="16"/>
      <c r="X66" s="16"/>
      <c r="Y66" s="16"/>
      <c r="Z66" s="16"/>
      <c r="AA66" s="16"/>
    </row>
    <row r="67" spans="1:27" ht="15" hidden="1">
      <c r="A67" s="16"/>
      <c r="B67" s="16"/>
      <c r="C67" s="16"/>
      <c r="D67" s="16"/>
      <c r="E67" s="16"/>
      <c r="F67" s="16"/>
      <c r="G67" s="16"/>
      <c r="H67" s="16"/>
      <c r="I67" s="16"/>
      <c r="J67" s="17">
        <v>21</v>
      </c>
      <c r="K67" s="17" t="str">
        <f t="shared" si="1"/>
        <v>2006 SVEUČILIŠTE U ZAGREBU - KINEZIOLOŠKI FAKULTET</v>
      </c>
      <c r="L67" s="18">
        <v>2006</v>
      </c>
      <c r="M67" s="19" t="s">
        <v>426</v>
      </c>
      <c r="N67" s="19" t="s">
        <v>323</v>
      </c>
      <c r="O67" s="19" t="s">
        <v>427</v>
      </c>
      <c r="P67" s="19" t="s">
        <v>367</v>
      </c>
      <c r="Q67" s="20">
        <v>3274080</v>
      </c>
      <c r="R67" s="21" t="s">
        <v>428</v>
      </c>
      <c r="S67" s="21" t="s">
        <v>19</v>
      </c>
      <c r="T67" s="22" t="s">
        <v>18</v>
      </c>
      <c r="U67" s="16"/>
      <c r="V67" s="16"/>
      <c r="W67" s="16"/>
      <c r="X67" s="16"/>
      <c r="Y67" s="16"/>
      <c r="Z67" s="16"/>
      <c r="AA67" s="16"/>
    </row>
    <row r="68" spans="1:27" ht="15" hidden="1">
      <c r="A68" s="16"/>
      <c r="B68" s="16"/>
      <c r="C68" s="16"/>
      <c r="D68" s="16"/>
      <c r="E68" s="16"/>
      <c r="F68" s="16"/>
      <c r="G68" s="16"/>
      <c r="H68" s="16"/>
      <c r="I68" s="16"/>
      <c r="J68" s="17">
        <v>22</v>
      </c>
      <c r="K68" s="17" t="str">
        <f t="shared" si="1"/>
        <v>1888 SVEUČILIŠTE U ZAGREBU - MEDICINSKI FAKULTET</v>
      </c>
      <c r="L68" s="18">
        <v>1888</v>
      </c>
      <c r="M68" s="19" t="s">
        <v>429</v>
      </c>
      <c r="N68" s="19" t="s">
        <v>323</v>
      </c>
      <c r="O68" s="19" t="s">
        <v>430</v>
      </c>
      <c r="P68" s="19" t="s">
        <v>367</v>
      </c>
      <c r="Q68" s="20">
        <v>3270211</v>
      </c>
      <c r="R68" s="21" t="s">
        <v>431</v>
      </c>
      <c r="S68" s="21" t="s">
        <v>19</v>
      </c>
      <c r="T68" s="22" t="s">
        <v>18</v>
      </c>
      <c r="U68" s="16"/>
      <c r="V68" s="16"/>
      <c r="W68" s="16"/>
      <c r="X68" s="16"/>
      <c r="Y68" s="16"/>
      <c r="Z68" s="16"/>
      <c r="AA68" s="16"/>
    </row>
    <row r="69" spans="1:27" ht="15" hidden="1">
      <c r="A69" s="16"/>
      <c r="B69" s="16"/>
      <c r="C69" s="16"/>
      <c r="D69" s="16"/>
      <c r="E69" s="16"/>
      <c r="F69" s="16"/>
      <c r="G69" s="16"/>
      <c r="H69" s="16"/>
      <c r="I69" s="16"/>
      <c r="J69" s="17">
        <v>23</v>
      </c>
      <c r="K69" s="17" t="str">
        <f t="shared" si="1"/>
        <v>2071 SVEUČILIŠTE U ZAGREBU - METALURŠKI FAKULTET SISAK</v>
      </c>
      <c r="L69" s="18">
        <v>2071</v>
      </c>
      <c r="M69" s="19" t="s">
        <v>432</v>
      </c>
      <c r="N69" s="19" t="s">
        <v>323</v>
      </c>
      <c r="O69" s="19" t="s">
        <v>433</v>
      </c>
      <c r="P69" s="19" t="s">
        <v>434</v>
      </c>
      <c r="Q69" s="20">
        <v>3313786</v>
      </c>
      <c r="R69" s="21" t="s">
        <v>435</v>
      </c>
      <c r="S69" s="21" t="s">
        <v>19</v>
      </c>
      <c r="T69" s="22" t="s">
        <v>18</v>
      </c>
      <c r="U69" s="16"/>
      <c r="V69" s="16"/>
      <c r="W69" s="16"/>
      <c r="X69" s="16"/>
      <c r="Y69" s="16"/>
      <c r="Z69" s="16"/>
      <c r="AA69" s="16"/>
    </row>
    <row r="70" spans="1:27" ht="15" hidden="1">
      <c r="A70" s="16"/>
      <c r="B70" s="16"/>
      <c r="C70" s="16"/>
      <c r="D70" s="16"/>
      <c r="E70" s="16"/>
      <c r="F70" s="16"/>
      <c r="G70" s="16"/>
      <c r="H70" s="16"/>
      <c r="I70" s="16"/>
      <c r="J70" s="17">
        <v>24</v>
      </c>
      <c r="K70" s="17" t="str">
        <f t="shared" si="1"/>
        <v>1999 SVEUČILIŠTE U ZAGREBU - MUZIČKA AKADEMIJA</v>
      </c>
      <c r="L70" s="18">
        <v>1999</v>
      </c>
      <c r="M70" s="19" t="s">
        <v>436</v>
      </c>
      <c r="N70" s="19" t="s">
        <v>323</v>
      </c>
      <c r="O70" s="19" t="s">
        <v>437</v>
      </c>
      <c r="P70" s="19" t="s">
        <v>367</v>
      </c>
      <c r="Q70" s="20">
        <v>3205002</v>
      </c>
      <c r="R70" s="21" t="s">
        <v>438</v>
      </c>
      <c r="S70" s="21" t="s">
        <v>19</v>
      </c>
      <c r="T70" s="22" t="s">
        <v>18</v>
      </c>
      <c r="U70" s="16"/>
      <c r="V70" s="16"/>
      <c r="W70" s="16"/>
      <c r="X70" s="16"/>
      <c r="Y70" s="16"/>
      <c r="Z70" s="16"/>
      <c r="AA70" s="16"/>
    </row>
    <row r="71" spans="1:27" ht="15" hidden="1">
      <c r="A71" s="16"/>
      <c r="B71" s="16"/>
      <c r="C71" s="16"/>
      <c r="D71" s="16"/>
      <c r="E71" s="16"/>
      <c r="F71" s="16"/>
      <c r="G71" s="16"/>
      <c r="H71" s="16"/>
      <c r="I71" s="16"/>
      <c r="J71" s="17">
        <v>25</v>
      </c>
      <c r="K71" s="17" t="str">
        <f t="shared" si="1"/>
        <v>1915 SVEUČILIŠTE U ZAGREBU - PRAVNI FAKULTET</v>
      </c>
      <c r="L71" s="18">
        <v>1915</v>
      </c>
      <c r="M71" s="19" t="s">
        <v>439</v>
      </c>
      <c r="N71" s="19" t="s">
        <v>323</v>
      </c>
      <c r="O71" s="19" t="s">
        <v>440</v>
      </c>
      <c r="P71" s="19" t="s">
        <v>367</v>
      </c>
      <c r="Q71" s="20">
        <v>3225909</v>
      </c>
      <c r="R71" s="21" t="s">
        <v>441</v>
      </c>
      <c r="S71" s="21" t="s">
        <v>19</v>
      </c>
      <c r="T71" s="22" t="s">
        <v>18</v>
      </c>
      <c r="U71" s="16"/>
      <c r="V71" s="16"/>
      <c r="W71" s="16"/>
      <c r="X71" s="16"/>
      <c r="Y71" s="16"/>
      <c r="Z71" s="16"/>
      <c r="AA71" s="16"/>
    </row>
    <row r="72" spans="1:27" ht="15" hidden="1">
      <c r="A72" s="16"/>
      <c r="B72" s="16"/>
      <c r="C72" s="16"/>
      <c r="D72" s="16"/>
      <c r="E72" s="16"/>
      <c r="F72" s="16"/>
      <c r="G72" s="16"/>
      <c r="H72" s="16"/>
      <c r="I72" s="16"/>
      <c r="J72" s="17">
        <v>26</v>
      </c>
      <c r="K72" s="17" t="str">
        <f t="shared" si="1"/>
        <v>1845 SVEUČILIŠTE U ZAGREBU - PREHRAMBENO BIOTEHNOLOŠKI FAKULTET</v>
      </c>
      <c r="L72" s="18">
        <v>1845</v>
      </c>
      <c r="M72" s="19" t="s">
        <v>442</v>
      </c>
      <c r="N72" s="19" t="s">
        <v>323</v>
      </c>
      <c r="O72" s="19" t="s">
        <v>443</v>
      </c>
      <c r="P72" s="19" t="s">
        <v>367</v>
      </c>
      <c r="Q72" s="20">
        <v>3207102</v>
      </c>
      <c r="R72" s="21" t="s">
        <v>444</v>
      </c>
      <c r="S72" s="21" t="s">
        <v>19</v>
      </c>
      <c r="T72" s="22" t="s">
        <v>18</v>
      </c>
      <c r="U72" s="16"/>
      <c r="V72" s="16"/>
      <c r="W72" s="16"/>
      <c r="X72" s="16"/>
      <c r="Y72" s="16"/>
      <c r="Z72" s="16"/>
      <c r="AA72" s="16"/>
    </row>
    <row r="73" spans="1:27" ht="15" hidden="1">
      <c r="A73" s="16"/>
      <c r="B73" s="16"/>
      <c r="C73" s="16"/>
      <c r="D73" s="16"/>
      <c r="E73" s="16"/>
      <c r="F73" s="16"/>
      <c r="G73" s="16"/>
      <c r="H73" s="16"/>
      <c r="I73" s="16"/>
      <c r="J73" s="17">
        <v>27</v>
      </c>
      <c r="K73" s="17" t="str">
        <f t="shared" si="1"/>
        <v>1781 SVEUČILIŠTE U ZAGREBU - PRIRODOSLOVNO-MATEMATIČKI FAKULTET</v>
      </c>
      <c r="L73" s="18">
        <v>1781</v>
      </c>
      <c r="M73" s="19" t="s">
        <v>445</v>
      </c>
      <c r="N73" s="19" t="s">
        <v>323</v>
      </c>
      <c r="O73" s="19" t="s">
        <v>446</v>
      </c>
      <c r="P73" s="19" t="s">
        <v>367</v>
      </c>
      <c r="Q73" s="20">
        <v>3270149</v>
      </c>
      <c r="R73" s="21" t="s">
        <v>447</v>
      </c>
      <c r="S73" s="21" t="s">
        <v>19</v>
      </c>
      <c r="T73" s="22" t="s">
        <v>18</v>
      </c>
      <c r="U73" s="16"/>
      <c r="V73" s="16"/>
      <c r="W73" s="16"/>
      <c r="X73" s="16"/>
      <c r="Y73" s="16"/>
      <c r="Z73" s="16"/>
      <c r="AA73" s="16"/>
    </row>
    <row r="74" spans="1:27" ht="15" hidden="1">
      <c r="A74" s="16"/>
      <c r="B74" s="16"/>
      <c r="C74" s="16"/>
      <c r="D74" s="16"/>
      <c r="E74" s="16"/>
      <c r="F74" s="16"/>
      <c r="G74" s="16"/>
      <c r="H74" s="16"/>
      <c r="I74" s="16"/>
      <c r="J74" s="17">
        <v>28</v>
      </c>
      <c r="K74" s="17" t="str">
        <f t="shared" si="1"/>
        <v>2047 SVEUČILIŠTE U ZAGREBU - RUDARSKO-GEOLOŠKO-NAFTNI FAKULTET</v>
      </c>
      <c r="L74" s="18">
        <v>2047</v>
      </c>
      <c r="M74" s="19" t="s">
        <v>448</v>
      </c>
      <c r="N74" s="19" t="s">
        <v>323</v>
      </c>
      <c r="O74" s="19" t="s">
        <v>449</v>
      </c>
      <c r="P74" s="19" t="s">
        <v>367</v>
      </c>
      <c r="Q74" s="20">
        <v>3207005</v>
      </c>
      <c r="R74" s="21" t="s">
        <v>450</v>
      </c>
      <c r="S74" s="21" t="s">
        <v>19</v>
      </c>
      <c r="T74" s="22" t="s">
        <v>18</v>
      </c>
      <c r="U74" s="16"/>
      <c r="V74" s="16"/>
      <c r="W74" s="16"/>
      <c r="X74" s="16"/>
      <c r="Y74" s="16"/>
      <c r="Z74" s="16"/>
      <c r="AA74" s="16"/>
    </row>
    <row r="75" spans="1:27" ht="15" hidden="1">
      <c r="A75" s="16"/>
      <c r="B75" s="16"/>
      <c r="C75" s="16"/>
      <c r="D75" s="16"/>
      <c r="E75" s="16"/>
      <c r="F75" s="16"/>
      <c r="G75" s="16"/>
      <c r="H75" s="16"/>
      <c r="I75" s="16"/>
      <c r="J75" s="17">
        <v>29</v>
      </c>
      <c r="K75" s="17" t="str">
        <f t="shared" si="1"/>
        <v>1870 SVEUČILIŠTE U ZAGREBU - STOMATOLOŠKI FAKULTET</v>
      </c>
      <c r="L75" s="18">
        <v>1870</v>
      </c>
      <c r="M75" s="19" t="s">
        <v>451</v>
      </c>
      <c r="N75" s="19" t="s">
        <v>323</v>
      </c>
      <c r="O75" s="19" t="s">
        <v>452</v>
      </c>
      <c r="P75" s="19" t="s">
        <v>367</v>
      </c>
      <c r="Q75" s="20">
        <v>3204995</v>
      </c>
      <c r="R75" s="21" t="s">
        <v>453</v>
      </c>
      <c r="S75" s="21" t="s">
        <v>19</v>
      </c>
      <c r="T75" s="22" t="s">
        <v>18</v>
      </c>
      <c r="U75" s="16"/>
      <c r="V75" s="16"/>
      <c r="W75" s="16"/>
      <c r="X75" s="16"/>
      <c r="Y75" s="16"/>
      <c r="Z75" s="16"/>
      <c r="AA75" s="16"/>
    </row>
    <row r="76" spans="1:27" ht="15" hidden="1">
      <c r="A76" s="16"/>
      <c r="B76" s="16"/>
      <c r="C76" s="16"/>
      <c r="D76" s="16"/>
      <c r="E76" s="16"/>
      <c r="F76" s="16"/>
      <c r="G76" s="16"/>
      <c r="H76" s="16"/>
      <c r="I76" s="16"/>
      <c r="J76" s="17">
        <v>30</v>
      </c>
      <c r="K76" s="17" t="str">
        <f t="shared" si="1"/>
        <v>1896 SVEUČILIŠTE U ZAGREBU - ŠUMARSKI FAKULTET</v>
      </c>
      <c r="L76" s="18">
        <v>1896</v>
      </c>
      <c r="M76" s="19" t="s">
        <v>454</v>
      </c>
      <c r="N76" s="19" t="s">
        <v>323</v>
      </c>
      <c r="O76" s="19" t="s">
        <v>455</v>
      </c>
      <c r="P76" s="19" t="s">
        <v>367</v>
      </c>
      <c r="Q76" s="20">
        <v>3281485</v>
      </c>
      <c r="R76" s="21" t="s">
        <v>456</v>
      </c>
      <c r="S76" s="21" t="s">
        <v>19</v>
      </c>
      <c r="T76" s="22" t="s">
        <v>18</v>
      </c>
      <c r="U76" s="16"/>
      <c r="V76" s="16"/>
      <c r="W76" s="16"/>
      <c r="X76" s="16"/>
      <c r="Y76" s="16"/>
      <c r="Z76" s="16"/>
      <c r="AA76" s="16"/>
    </row>
    <row r="77" spans="1:27" ht="15" hidden="1">
      <c r="A77" s="16"/>
      <c r="B77" s="16"/>
      <c r="C77" s="16"/>
      <c r="D77" s="16"/>
      <c r="E77" s="16"/>
      <c r="F77" s="16"/>
      <c r="G77" s="16"/>
      <c r="H77" s="16"/>
      <c r="I77" s="16"/>
      <c r="J77" s="17">
        <v>31</v>
      </c>
      <c r="K77" s="17" t="str">
        <f t="shared" si="1"/>
        <v>1804 SVEUČILIŠTE U ZAGREBU - TEKSTILNO TEHNOLOŠKI FAKULTET</v>
      </c>
      <c r="L77" s="18">
        <v>1804</v>
      </c>
      <c r="M77" s="19" t="s">
        <v>457</v>
      </c>
      <c r="N77" s="19" t="s">
        <v>323</v>
      </c>
      <c r="O77" s="19" t="s">
        <v>458</v>
      </c>
      <c r="P77" s="19" t="s">
        <v>367</v>
      </c>
      <c r="Q77" s="20">
        <v>3207064</v>
      </c>
      <c r="R77" s="21" t="s">
        <v>459</v>
      </c>
      <c r="S77" s="21" t="s">
        <v>19</v>
      </c>
      <c r="T77" s="22" t="s">
        <v>18</v>
      </c>
      <c r="U77" s="16"/>
      <c r="V77" s="16"/>
      <c r="W77" s="16"/>
      <c r="X77" s="16"/>
      <c r="Y77" s="16"/>
      <c r="Z77" s="16"/>
      <c r="AA77" s="16"/>
    </row>
    <row r="78" spans="1:27" ht="15" hidden="1">
      <c r="A78" s="16"/>
      <c r="B78" s="16"/>
      <c r="C78" s="16"/>
      <c r="D78" s="16"/>
      <c r="E78" s="16"/>
      <c r="F78" s="16"/>
      <c r="G78" s="16"/>
      <c r="H78" s="16"/>
      <c r="I78" s="16"/>
      <c r="J78" s="17">
        <v>32</v>
      </c>
      <c r="K78" s="17" t="str">
        <f t="shared" si="1"/>
        <v>1940 SVEUČILIŠTE U ZAGREBU - UČITELJSKI FAKULTET</v>
      </c>
      <c r="L78" s="18">
        <v>1940</v>
      </c>
      <c r="M78" s="19" t="s">
        <v>460</v>
      </c>
      <c r="N78" s="19" t="s">
        <v>323</v>
      </c>
      <c r="O78" s="19" t="s">
        <v>461</v>
      </c>
      <c r="P78" s="19" t="s">
        <v>367</v>
      </c>
      <c r="Q78" s="20">
        <v>1422545</v>
      </c>
      <c r="R78" s="21" t="s">
        <v>462</v>
      </c>
      <c r="S78" s="21" t="s">
        <v>19</v>
      </c>
      <c r="T78" s="22" t="s">
        <v>18</v>
      </c>
      <c r="U78" s="16"/>
      <c r="V78" s="16"/>
      <c r="W78" s="16"/>
      <c r="X78" s="16"/>
      <c r="Y78" s="16"/>
      <c r="Z78" s="16"/>
      <c r="AA78" s="16"/>
    </row>
    <row r="79" spans="1:27" ht="15" hidden="1">
      <c r="A79" s="16"/>
      <c r="B79" s="16"/>
      <c r="C79" s="16"/>
      <c r="D79" s="16"/>
      <c r="E79" s="16"/>
      <c r="F79" s="16"/>
      <c r="G79" s="16"/>
      <c r="H79" s="16"/>
      <c r="I79" s="16"/>
      <c r="J79" s="17">
        <v>33</v>
      </c>
      <c r="K79" s="17" t="str">
        <f t="shared" si="1"/>
        <v>2022 SVEUČILIŠTE U ZAGREBU - VETERINARSKI FAKULTET</v>
      </c>
      <c r="L79" s="18">
        <v>2022</v>
      </c>
      <c r="M79" s="19" t="s">
        <v>463</v>
      </c>
      <c r="N79" s="19" t="s">
        <v>323</v>
      </c>
      <c r="O79" s="19" t="s">
        <v>464</v>
      </c>
      <c r="P79" s="19" t="s">
        <v>367</v>
      </c>
      <c r="Q79" s="20">
        <v>3225755</v>
      </c>
      <c r="R79" s="21" t="s">
        <v>465</v>
      </c>
      <c r="S79" s="21" t="s">
        <v>19</v>
      </c>
      <c r="T79" s="22" t="s">
        <v>18</v>
      </c>
      <c r="U79" s="16"/>
      <c r="V79" s="16"/>
      <c r="W79" s="16"/>
      <c r="X79" s="16"/>
      <c r="Y79" s="16"/>
      <c r="Z79" s="16"/>
      <c r="AA79" s="16"/>
    </row>
    <row r="80" spans="1:27" ht="15" hidden="1">
      <c r="A80" s="16"/>
      <c r="B80" s="16"/>
      <c r="C80" s="16"/>
      <c r="D80" s="16"/>
      <c r="E80" s="16"/>
      <c r="F80" s="16"/>
      <c r="G80" s="16"/>
      <c r="H80" s="16"/>
      <c r="I80" s="16"/>
      <c r="J80" s="17">
        <v>34</v>
      </c>
      <c r="K80" s="17" t="str">
        <f t="shared" si="1"/>
        <v>2063 FAKULTET ORGANIZACIJE I INFORMATIKE U VARAŽDINU</v>
      </c>
      <c r="L80" s="18">
        <v>2063</v>
      </c>
      <c r="M80" s="19" t="s">
        <v>466</v>
      </c>
      <c r="N80" s="19" t="s">
        <v>323</v>
      </c>
      <c r="O80" s="19" t="s">
        <v>467</v>
      </c>
      <c r="P80" s="19" t="s">
        <v>418</v>
      </c>
      <c r="Q80" s="20">
        <v>3006107</v>
      </c>
      <c r="R80" s="21" t="s">
        <v>468</v>
      </c>
      <c r="S80" s="21" t="s">
        <v>19</v>
      </c>
      <c r="T80" s="22" t="s">
        <v>18</v>
      </c>
      <c r="U80" s="16"/>
      <c r="V80" s="16"/>
      <c r="W80" s="16"/>
      <c r="X80" s="16"/>
      <c r="Y80" s="16"/>
      <c r="Z80" s="16"/>
      <c r="AA80" s="16"/>
    </row>
    <row r="81" spans="1:27" ht="15" hidden="1">
      <c r="A81" s="16"/>
      <c r="B81" s="16"/>
      <c r="C81" s="16"/>
      <c r="D81" s="16"/>
      <c r="E81" s="16"/>
      <c r="F81" s="16"/>
      <c r="G81" s="16"/>
      <c r="H81" s="16"/>
      <c r="I81" s="16"/>
      <c r="J81" s="17">
        <v>1</v>
      </c>
      <c r="K81" s="17" t="str">
        <f t="shared" si="1"/>
        <v>43749 MEĐIMURSKO VELEUČILIŠTE U ČAKOVCU</v>
      </c>
      <c r="L81" s="18">
        <v>43749</v>
      </c>
      <c r="M81" s="19" t="s">
        <v>469</v>
      </c>
      <c r="N81" s="19" t="s">
        <v>470</v>
      </c>
      <c r="O81" s="19" t="s">
        <v>471</v>
      </c>
      <c r="P81" s="19" t="s">
        <v>472</v>
      </c>
      <c r="Q81" s="20">
        <v>2382512</v>
      </c>
      <c r="R81" s="21" t="s">
        <v>473</v>
      </c>
      <c r="S81" s="21" t="s">
        <v>19</v>
      </c>
      <c r="T81" s="22" t="s">
        <v>18</v>
      </c>
      <c r="U81" s="16"/>
      <c r="V81" s="16"/>
      <c r="W81" s="16"/>
      <c r="X81" s="16"/>
      <c r="Y81" s="16"/>
      <c r="Z81" s="16"/>
      <c r="AA81" s="16"/>
    </row>
    <row r="82" spans="1:27" ht="15" hidden="1">
      <c r="A82" s="16"/>
      <c r="B82" s="16"/>
      <c r="C82" s="16"/>
      <c r="D82" s="16"/>
      <c r="E82" s="16"/>
      <c r="F82" s="16"/>
      <c r="G82" s="16"/>
      <c r="H82" s="16"/>
      <c r="I82" s="16"/>
      <c r="J82" s="17">
        <v>2</v>
      </c>
      <c r="K82" s="17" t="str">
        <f t="shared" si="1"/>
        <v>22427 TEHNIČKO VELEUČILIŠTE U ZAGREBU</v>
      </c>
      <c r="L82" s="18">
        <v>22427</v>
      </c>
      <c r="M82" s="19" t="s">
        <v>474</v>
      </c>
      <c r="N82" s="19" t="s">
        <v>470</v>
      </c>
      <c r="O82" s="19" t="s">
        <v>475</v>
      </c>
      <c r="P82" s="19" t="s">
        <v>367</v>
      </c>
      <c r="Q82" s="20">
        <v>1398270</v>
      </c>
      <c r="R82" s="21" t="s">
        <v>476</v>
      </c>
      <c r="S82" s="21" t="s">
        <v>19</v>
      </c>
      <c r="T82" s="22" t="s">
        <v>18</v>
      </c>
      <c r="U82" s="16"/>
      <c r="V82" s="16"/>
      <c r="W82" s="16"/>
      <c r="X82" s="16"/>
      <c r="Y82" s="16"/>
      <c r="Z82" s="16"/>
      <c r="AA82" s="16"/>
    </row>
    <row r="83" spans="1:27" ht="15" hidden="1">
      <c r="A83" s="16"/>
      <c r="B83" s="16"/>
      <c r="C83" s="16"/>
      <c r="D83" s="16"/>
      <c r="E83" s="16"/>
      <c r="F83" s="16"/>
      <c r="G83" s="16"/>
      <c r="H83" s="16"/>
      <c r="I83" s="16"/>
      <c r="J83" s="17">
        <v>3</v>
      </c>
      <c r="K83" s="17" t="str">
        <f t="shared" si="1"/>
        <v>38446 VELEUČILIŠTE LAVOSLAV RUŽIČKA U VUKOVARU</v>
      </c>
      <c r="L83" s="18">
        <v>38446</v>
      </c>
      <c r="M83" s="19" t="s">
        <v>477</v>
      </c>
      <c r="N83" s="19" t="s">
        <v>470</v>
      </c>
      <c r="O83" s="19" t="s">
        <v>478</v>
      </c>
      <c r="P83" s="19" t="s">
        <v>479</v>
      </c>
      <c r="Q83" s="20">
        <v>1970828</v>
      </c>
      <c r="R83" s="21" t="s">
        <v>480</v>
      </c>
      <c r="S83" s="21" t="s">
        <v>19</v>
      </c>
      <c r="T83" s="22" t="s">
        <v>18</v>
      </c>
      <c r="U83" s="16"/>
      <c r="V83" s="16"/>
      <c r="W83" s="16"/>
      <c r="X83" s="16"/>
      <c r="Y83" s="16"/>
      <c r="Z83" s="16"/>
      <c r="AA83" s="16"/>
    </row>
    <row r="84" spans="1:27" ht="15" hidden="1">
      <c r="A84" s="16"/>
      <c r="B84" s="16"/>
      <c r="C84" s="16"/>
      <c r="D84" s="16"/>
      <c r="E84" s="16"/>
      <c r="F84" s="16"/>
      <c r="G84" s="16"/>
      <c r="H84" s="16"/>
      <c r="I84" s="16"/>
      <c r="J84" s="17">
        <v>4</v>
      </c>
      <c r="K84" s="17" t="str">
        <f t="shared" si="1"/>
        <v>38438 VELEUČILIŠTE MARKO MARULIĆ U KNINU</v>
      </c>
      <c r="L84" s="18">
        <v>38438</v>
      </c>
      <c r="M84" s="19" t="s">
        <v>481</v>
      </c>
      <c r="N84" s="19" t="s">
        <v>470</v>
      </c>
      <c r="O84" s="49" t="s">
        <v>482</v>
      </c>
      <c r="P84" s="49" t="s">
        <v>483</v>
      </c>
      <c r="Q84" s="20">
        <v>1963813</v>
      </c>
      <c r="R84" s="21" t="s">
        <v>484</v>
      </c>
      <c r="S84" s="21" t="s">
        <v>19</v>
      </c>
      <c r="T84" s="22" t="s">
        <v>18</v>
      </c>
      <c r="U84" s="16"/>
      <c r="V84" s="16"/>
      <c r="W84" s="16"/>
      <c r="X84" s="16"/>
      <c r="Y84" s="16"/>
      <c r="Z84" s="16"/>
      <c r="AA84" s="16"/>
    </row>
    <row r="85" spans="1:27" ht="15" hidden="1">
      <c r="A85" s="16"/>
      <c r="B85" s="16"/>
      <c r="C85" s="16"/>
      <c r="D85" s="16"/>
      <c r="E85" s="16"/>
      <c r="F85" s="16"/>
      <c r="G85" s="16"/>
      <c r="H85" s="16"/>
      <c r="I85" s="16"/>
      <c r="J85" s="17">
        <v>5</v>
      </c>
      <c r="K85" s="17" t="str">
        <f t="shared" si="1"/>
        <v>41185 VELEUČILIŠTE NIKOLA TESLA U GOSPIĆU</v>
      </c>
      <c r="L85" s="18">
        <v>41185</v>
      </c>
      <c r="M85" s="19" t="s">
        <v>485</v>
      </c>
      <c r="N85" s="19" t="s">
        <v>470</v>
      </c>
      <c r="O85" s="19" t="s">
        <v>486</v>
      </c>
      <c r="P85" s="19" t="s">
        <v>487</v>
      </c>
      <c r="Q85" s="20">
        <v>2103133</v>
      </c>
      <c r="R85" s="21" t="s">
        <v>488</v>
      </c>
      <c r="S85" s="21" t="s">
        <v>19</v>
      </c>
      <c r="T85" s="22" t="s">
        <v>18</v>
      </c>
      <c r="U85" s="16"/>
      <c r="V85" s="16"/>
      <c r="W85" s="16"/>
      <c r="X85" s="16"/>
      <c r="Y85" s="16"/>
      <c r="Z85" s="16"/>
      <c r="AA85" s="16"/>
    </row>
    <row r="86" spans="1:27" ht="15" hidden="1">
      <c r="A86" s="16"/>
      <c r="B86" s="16"/>
      <c r="C86" s="16"/>
      <c r="D86" s="16"/>
      <c r="E86" s="16"/>
      <c r="F86" s="16"/>
      <c r="G86" s="16"/>
      <c r="H86" s="16"/>
      <c r="I86" s="16"/>
      <c r="J86" s="17">
        <v>6</v>
      </c>
      <c r="K86" s="17" t="str">
        <f t="shared" si="1"/>
        <v>21053 VELEUČILIŠTE U KARLOVCU</v>
      </c>
      <c r="L86" s="18">
        <v>21053</v>
      </c>
      <c r="M86" s="19" t="s">
        <v>489</v>
      </c>
      <c r="N86" s="19" t="s">
        <v>470</v>
      </c>
      <c r="O86" s="19" t="s">
        <v>490</v>
      </c>
      <c r="P86" s="19" t="s">
        <v>491</v>
      </c>
      <c r="Q86" s="20">
        <v>1286030</v>
      </c>
      <c r="R86" s="21" t="s">
        <v>492</v>
      </c>
      <c r="S86" s="21" t="s">
        <v>19</v>
      </c>
      <c r="T86" s="22" t="s">
        <v>18</v>
      </c>
      <c r="U86" s="16"/>
      <c r="V86" s="16"/>
      <c r="W86" s="16"/>
      <c r="X86" s="16"/>
      <c r="Y86" s="16"/>
      <c r="Z86" s="16"/>
      <c r="AA86" s="16"/>
    </row>
    <row r="87" spans="1:27" ht="15" hidden="1">
      <c r="A87" s="16"/>
      <c r="B87" s="16"/>
      <c r="C87" s="16"/>
      <c r="D87" s="16"/>
      <c r="E87" s="16"/>
      <c r="F87" s="16"/>
      <c r="G87" s="16"/>
      <c r="H87" s="16"/>
      <c r="I87" s="16"/>
      <c r="J87" s="17">
        <v>7</v>
      </c>
      <c r="K87" s="17" t="str">
        <f t="shared" si="1"/>
        <v>22398 VELEUČILIŠTE U POŽEGI</v>
      </c>
      <c r="L87" s="18">
        <v>22398</v>
      </c>
      <c r="M87" s="19" t="s">
        <v>493</v>
      </c>
      <c r="N87" s="19" t="s">
        <v>470</v>
      </c>
      <c r="O87" s="19" t="s">
        <v>494</v>
      </c>
      <c r="P87" s="19" t="s">
        <v>495</v>
      </c>
      <c r="Q87" s="20">
        <v>1395521</v>
      </c>
      <c r="R87" s="21" t="s">
        <v>496</v>
      </c>
      <c r="S87" s="21" t="s">
        <v>19</v>
      </c>
      <c r="T87" s="22" t="s">
        <v>18</v>
      </c>
      <c r="U87" s="16"/>
      <c r="V87" s="16"/>
      <c r="W87" s="16"/>
      <c r="X87" s="16"/>
      <c r="Y87" s="16"/>
      <c r="Z87" s="16"/>
      <c r="AA87" s="16"/>
    </row>
    <row r="88" spans="1:27" ht="15" hidden="1">
      <c r="A88" s="16"/>
      <c r="B88" s="16"/>
      <c r="C88" s="16"/>
      <c r="D88" s="16"/>
      <c r="E88" s="16"/>
      <c r="F88" s="16"/>
      <c r="G88" s="16"/>
      <c r="H88" s="16"/>
      <c r="I88" s="16"/>
      <c r="J88" s="17">
        <v>8</v>
      </c>
      <c r="K88" s="17" t="str">
        <f t="shared" si="1"/>
        <v>22494 VELEUČILIŠTE U RIJECI</v>
      </c>
      <c r="L88" s="18">
        <v>22494</v>
      </c>
      <c r="M88" s="19" t="s">
        <v>497</v>
      </c>
      <c r="N88" s="19" t="s">
        <v>470</v>
      </c>
      <c r="O88" s="19" t="s">
        <v>498</v>
      </c>
      <c r="P88" s="19" t="s">
        <v>283</v>
      </c>
      <c r="Q88" s="20">
        <v>1387332</v>
      </c>
      <c r="R88" s="21" t="s">
        <v>499</v>
      </c>
      <c r="S88" s="21" t="s">
        <v>19</v>
      </c>
      <c r="T88" s="22" t="s">
        <v>18</v>
      </c>
      <c r="U88" s="16"/>
      <c r="V88" s="16"/>
      <c r="W88" s="16"/>
      <c r="X88" s="16"/>
      <c r="Y88" s="16"/>
      <c r="Z88" s="16"/>
      <c r="AA88" s="16"/>
    </row>
    <row r="89" spans="1:27" ht="15" hidden="1">
      <c r="A89" s="16"/>
      <c r="B89" s="16"/>
      <c r="C89" s="16"/>
      <c r="D89" s="16"/>
      <c r="E89" s="16"/>
      <c r="F89" s="16"/>
      <c r="G89" s="16"/>
      <c r="H89" s="16"/>
      <c r="I89" s="16"/>
      <c r="J89" s="17">
        <v>9</v>
      </c>
      <c r="K89" s="17" t="str">
        <f t="shared" si="1"/>
        <v>41337 VELEUČILIŠTE U SLAVONSKOM BRODU</v>
      </c>
      <c r="L89" s="18">
        <v>41337</v>
      </c>
      <c r="M89" s="19" t="s">
        <v>500</v>
      </c>
      <c r="N89" s="19" t="s">
        <v>470</v>
      </c>
      <c r="O89" s="19" t="s">
        <v>501</v>
      </c>
      <c r="P89" s="19" t="s">
        <v>251</v>
      </c>
      <c r="Q89" s="20">
        <v>2152622</v>
      </c>
      <c r="R89" s="21" t="s">
        <v>502</v>
      </c>
      <c r="S89" s="21" t="s">
        <v>19</v>
      </c>
      <c r="T89" s="22" t="s">
        <v>18</v>
      </c>
      <c r="U89" s="16"/>
      <c r="V89" s="16"/>
      <c r="W89" s="16"/>
      <c r="X89" s="16"/>
      <c r="Y89" s="16"/>
      <c r="Z89" s="16"/>
      <c r="AA89" s="16"/>
    </row>
    <row r="90" spans="1:27" ht="15" hidden="1">
      <c r="A90" s="16"/>
      <c r="B90" s="16"/>
      <c r="C90" s="16"/>
      <c r="D90" s="16"/>
      <c r="E90" s="16"/>
      <c r="F90" s="16"/>
      <c r="G90" s="16"/>
      <c r="H90" s="16"/>
      <c r="I90" s="16"/>
      <c r="J90" s="17">
        <v>10</v>
      </c>
      <c r="K90" s="17" t="str">
        <f>L90&amp;" "&amp;M90</f>
        <v>22824 VELEUČILIŠTE U ŠIBENIKU</v>
      </c>
      <c r="L90" s="18">
        <v>22824</v>
      </c>
      <c r="M90" s="19" t="s">
        <v>503</v>
      </c>
      <c r="N90" s="19" t="s">
        <v>470</v>
      </c>
      <c r="O90" s="19" t="s">
        <v>504</v>
      </c>
      <c r="P90" s="19" t="s">
        <v>505</v>
      </c>
      <c r="Q90" s="20">
        <v>2100673</v>
      </c>
      <c r="R90" s="21" t="s">
        <v>506</v>
      </c>
      <c r="S90" s="21" t="s">
        <v>19</v>
      </c>
      <c r="T90" s="22" t="s">
        <v>18</v>
      </c>
      <c r="U90" s="16"/>
      <c r="V90" s="16"/>
      <c r="W90" s="16"/>
      <c r="X90" s="16"/>
      <c r="Y90" s="16"/>
      <c r="Z90" s="16"/>
      <c r="AA90" s="16"/>
    </row>
    <row r="91" spans="1:27" ht="15" hidden="1">
      <c r="A91" s="16"/>
      <c r="B91" s="16"/>
      <c r="C91" s="16"/>
      <c r="D91" s="16"/>
      <c r="E91" s="16"/>
      <c r="F91" s="16"/>
      <c r="G91" s="16"/>
      <c r="H91" s="16"/>
      <c r="I91" s="16"/>
      <c r="J91" s="15" t="s">
        <v>184</v>
      </c>
      <c r="K91" s="17" t="str">
        <f>L91&amp;" "&amp;M91</f>
        <v xml:space="preserve"> VELEUČILIŠTE HRVATSKO ZAGORJE</v>
      </c>
      <c r="M91" s="15" t="s">
        <v>507</v>
      </c>
      <c r="N91" s="19" t="s">
        <v>470</v>
      </c>
      <c r="S91" s="21" t="s">
        <v>19</v>
      </c>
      <c r="T91" s="22" t="s">
        <v>18</v>
      </c>
      <c r="U91" s="16"/>
      <c r="V91" s="16"/>
      <c r="W91" s="16"/>
      <c r="X91" s="16"/>
      <c r="Y91" s="16"/>
      <c r="Z91" s="16"/>
      <c r="AA91" s="16"/>
    </row>
    <row r="92" spans="1:27" ht="15" hidden="1">
      <c r="A92" s="16"/>
      <c r="B92" s="16"/>
      <c r="C92" s="16"/>
      <c r="D92" s="16"/>
      <c r="E92" s="16"/>
      <c r="F92" s="16"/>
      <c r="G92" s="16"/>
      <c r="H92" s="16"/>
      <c r="I92" s="16"/>
      <c r="J92" s="17">
        <v>11</v>
      </c>
      <c r="K92" s="17" t="str">
        <f>L92&amp;" "&amp;M92</f>
        <v>42993 VISOKA ŠKOLA ZA MENEDŽMENT U TURIZMU I INFORMATICI</v>
      </c>
      <c r="L92" s="18">
        <v>42993</v>
      </c>
      <c r="M92" s="19" t="s">
        <v>508</v>
      </c>
      <c r="N92" s="19" t="s">
        <v>470</v>
      </c>
      <c r="O92" s="19" t="s">
        <v>509</v>
      </c>
      <c r="P92" s="19" t="s">
        <v>510</v>
      </c>
      <c r="Q92" s="20">
        <v>2282208</v>
      </c>
      <c r="R92" s="21" t="s">
        <v>511</v>
      </c>
      <c r="S92" s="21" t="s">
        <v>19</v>
      </c>
      <c r="T92" s="22" t="s">
        <v>18</v>
      </c>
      <c r="U92" s="16"/>
      <c r="V92" s="16"/>
      <c r="W92" s="16"/>
      <c r="X92" s="16"/>
      <c r="Y92" s="16"/>
      <c r="Z92" s="16"/>
      <c r="AA92" s="16"/>
    </row>
    <row r="93" spans="1:27" ht="15" hidden="1">
      <c r="A93" s="16"/>
      <c r="B93" s="16"/>
      <c r="C93" s="16"/>
      <c r="D93" s="16"/>
      <c r="E93" s="16"/>
      <c r="F93" s="16"/>
      <c r="G93" s="16"/>
      <c r="H93" s="16"/>
      <c r="I93" s="16"/>
      <c r="J93" s="17">
        <v>12</v>
      </c>
      <c r="K93" s="17" t="str">
        <f>L93&amp;" "&amp;M93</f>
        <v>22371 VISOKO GOSPODARSKO UČILIŠTE U KRIŽEVCIMA</v>
      </c>
      <c r="L93" s="18">
        <v>22371</v>
      </c>
      <c r="M93" s="19" t="s">
        <v>512</v>
      </c>
      <c r="N93" s="19" t="s">
        <v>470</v>
      </c>
      <c r="O93" s="19" t="s">
        <v>513</v>
      </c>
      <c r="P93" s="19" t="s">
        <v>514</v>
      </c>
      <c r="Q93" s="20">
        <v>1411942</v>
      </c>
      <c r="R93" s="21" t="s">
        <v>515</v>
      </c>
      <c r="S93" s="21" t="s">
        <v>19</v>
      </c>
      <c r="T93" s="22" t="s">
        <v>18</v>
      </c>
      <c r="U93" s="16"/>
      <c r="V93" s="16"/>
      <c r="W93" s="16"/>
      <c r="X93" s="16"/>
      <c r="Y93" s="16"/>
      <c r="Z93" s="16"/>
      <c r="AA93" s="16"/>
    </row>
    <row r="94" spans="1:27" ht="15" hidden="1">
      <c r="A94" s="16"/>
      <c r="B94" s="16"/>
      <c r="C94" s="16"/>
      <c r="D94" s="16"/>
      <c r="E94" s="16"/>
      <c r="F94" s="16"/>
      <c r="G94" s="16"/>
      <c r="H94" s="16"/>
      <c r="I94" s="16"/>
      <c r="J94" s="17">
        <v>13</v>
      </c>
      <c r="K94" s="17" t="str">
        <f>L94&amp;" "&amp;M94</f>
        <v>22832 ZDRAVSTVENO VELEUČILIŠTE</v>
      </c>
      <c r="L94" s="18">
        <v>22832</v>
      </c>
      <c r="M94" s="19" t="s">
        <v>516</v>
      </c>
      <c r="N94" s="19" t="s">
        <v>470</v>
      </c>
      <c r="O94" s="19" t="s">
        <v>517</v>
      </c>
      <c r="P94" s="19" t="s">
        <v>367</v>
      </c>
      <c r="Q94" s="20">
        <v>1274597</v>
      </c>
      <c r="R94" s="21" t="s">
        <v>518</v>
      </c>
      <c r="S94" s="21" t="s">
        <v>19</v>
      </c>
      <c r="T94" s="22" t="s">
        <v>18</v>
      </c>
      <c r="U94" s="16"/>
      <c r="V94" s="16"/>
      <c r="W94" s="16"/>
      <c r="X94" s="16"/>
      <c r="Y94" s="16"/>
      <c r="Z94" s="16"/>
      <c r="AA94" s="16"/>
    </row>
    <row r="95" spans="1:27" ht="15" hidden="1">
      <c r="A95" s="16"/>
      <c r="B95" s="16"/>
      <c r="C95" s="16"/>
      <c r="D95" s="16"/>
      <c r="E95" s="16"/>
      <c r="F95" s="16"/>
      <c r="G95" s="16"/>
      <c r="H95" s="16"/>
      <c r="I95" s="16"/>
      <c r="J95" s="17">
        <v>1</v>
      </c>
      <c r="K95" s="17" t="str">
        <f t="shared" ref="K95:K129" si="2">L95&amp;" "&amp;M95</f>
        <v>2918 EKONOMSKI INSTITUT ZAGREB</v>
      </c>
      <c r="L95" s="18">
        <v>2918</v>
      </c>
      <c r="M95" s="19" t="s">
        <v>519</v>
      </c>
      <c r="N95" s="19" t="s">
        <v>470</v>
      </c>
      <c r="O95" s="19" t="s">
        <v>520</v>
      </c>
      <c r="P95" s="19" t="s">
        <v>367</v>
      </c>
      <c r="Q95" s="20">
        <v>3219925</v>
      </c>
      <c r="R95" s="21" t="s">
        <v>521</v>
      </c>
      <c r="S95" s="21" t="s">
        <v>522</v>
      </c>
      <c r="T95" s="22" t="s">
        <v>523</v>
      </c>
      <c r="U95" s="16"/>
      <c r="V95" s="16"/>
      <c r="W95" s="16"/>
      <c r="X95" s="16"/>
      <c r="Y95" s="16"/>
      <c r="Z95" s="16"/>
      <c r="AA95" s="16"/>
    </row>
    <row r="96" spans="1:27" ht="15" hidden="1">
      <c r="A96" s="16"/>
      <c r="B96" s="16"/>
      <c r="C96" s="16"/>
      <c r="D96" s="16"/>
      <c r="E96" s="16"/>
      <c r="F96" s="16"/>
      <c r="G96" s="16"/>
      <c r="H96" s="16"/>
      <c r="I96" s="16"/>
      <c r="J96" s="17">
        <v>2</v>
      </c>
      <c r="K96" s="17" t="str">
        <f t="shared" si="2"/>
        <v>2934 HRVATSKI INSTITUT ZA POVIJEST</v>
      </c>
      <c r="L96" s="18">
        <v>2934</v>
      </c>
      <c r="M96" s="19" t="s">
        <v>524</v>
      </c>
      <c r="N96" s="19" t="s">
        <v>470</v>
      </c>
      <c r="O96" s="19" t="s">
        <v>525</v>
      </c>
      <c r="P96" s="19" t="s">
        <v>367</v>
      </c>
      <c r="Q96" s="20">
        <v>3207153</v>
      </c>
      <c r="R96" s="21" t="s">
        <v>526</v>
      </c>
      <c r="S96" s="21" t="s">
        <v>522</v>
      </c>
      <c r="T96" s="22" t="s">
        <v>523</v>
      </c>
      <c r="U96" s="16"/>
      <c r="V96" s="16"/>
      <c r="W96" s="16"/>
      <c r="X96" s="16"/>
      <c r="Y96" s="16"/>
      <c r="Z96" s="16"/>
      <c r="AA96" s="16"/>
    </row>
    <row r="97" spans="1:27" ht="15" hidden="1">
      <c r="A97" s="16"/>
      <c r="B97" s="16"/>
      <c r="C97" s="16"/>
      <c r="D97" s="16"/>
      <c r="E97" s="16"/>
      <c r="F97" s="16"/>
      <c r="G97" s="16"/>
      <c r="H97" s="16"/>
      <c r="I97" s="16"/>
      <c r="J97" s="17">
        <v>3</v>
      </c>
      <c r="K97" s="17" t="str">
        <f t="shared" si="2"/>
        <v>2983 HRVATSKI VETERINARSKI INSTITUT</v>
      </c>
      <c r="L97" s="18">
        <v>2983</v>
      </c>
      <c r="M97" s="19" t="s">
        <v>527</v>
      </c>
      <c r="N97" s="19" t="s">
        <v>470</v>
      </c>
      <c r="O97" s="19" t="s">
        <v>528</v>
      </c>
      <c r="P97" s="19" t="s">
        <v>367</v>
      </c>
      <c r="Q97" s="20">
        <v>3274098</v>
      </c>
      <c r="R97" s="21" t="s">
        <v>529</v>
      </c>
      <c r="S97" s="21" t="s">
        <v>522</v>
      </c>
      <c r="T97" s="22" t="s">
        <v>523</v>
      </c>
      <c r="U97" s="16"/>
      <c r="V97" s="16"/>
      <c r="W97" s="16"/>
      <c r="X97" s="16"/>
      <c r="Y97" s="16"/>
      <c r="Z97" s="16"/>
      <c r="AA97" s="16"/>
    </row>
    <row r="98" spans="1:27" ht="15" hidden="1">
      <c r="A98" s="16"/>
      <c r="B98" s="16"/>
      <c r="C98" s="16"/>
      <c r="D98" s="16"/>
      <c r="E98" s="16"/>
      <c r="F98" s="16"/>
      <c r="G98" s="16"/>
      <c r="H98" s="16"/>
      <c r="I98" s="16"/>
      <c r="J98" s="17">
        <v>4</v>
      </c>
      <c r="K98" s="17" t="str">
        <f t="shared" si="2"/>
        <v>3105 INSTITUT DRUŠTVENIH ZNANOSTI IVO PILAR</v>
      </c>
      <c r="L98" s="18">
        <v>3105</v>
      </c>
      <c r="M98" s="19" t="s">
        <v>530</v>
      </c>
      <c r="N98" s="19" t="s">
        <v>470</v>
      </c>
      <c r="O98" s="19" t="s">
        <v>531</v>
      </c>
      <c r="P98" s="19" t="s">
        <v>367</v>
      </c>
      <c r="Q98" s="20">
        <v>3793028</v>
      </c>
      <c r="R98" s="21" t="s">
        <v>532</v>
      </c>
      <c r="S98" s="21" t="s">
        <v>522</v>
      </c>
      <c r="T98" s="22" t="s">
        <v>523</v>
      </c>
      <c r="U98" s="16"/>
      <c r="V98" s="16"/>
      <c r="W98" s="16"/>
      <c r="X98" s="16"/>
      <c r="Y98" s="16"/>
      <c r="Z98" s="16"/>
      <c r="AA98" s="16"/>
    </row>
    <row r="99" spans="1:27" ht="15" hidden="1">
      <c r="A99" s="16"/>
      <c r="B99" s="16"/>
      <c r="C99" s="16"/>
      <c r="D99" s="16"/>
      <c r="E99" s="16"/>
      <c r="F99" s="16"/>
      <c r="G99" s="16"/>
      <c r="H99" s="16"/>
      <c r="I99" s="16"/>
      <c r="J99" s="17">
        <v>5</v>
      </c>
      <c r="K99" s="17" t="str">
        <f t="shared" si="2"/>
        <v>3041 INSTITUT RUĐER BOŠKOVIĆ</v>
      </c>
      <c r="L99" s="18">
        <v>3041</v>
      </c>
      <c r="M99" s="19" t="s">
        <v>533</v>
      </c>
      <c r="N99" s="19" t="s">
        <v>470</v>
      </c>
      <c r="O99" s="19" t="s">
        <v>534</v>
      </c>
      <c r="P99" s="19" t="s">
        <v>367</v>
      </c>
      <c r="Q99" s="20">
        <v>3270289</v>
      </c>
      <c r="R99" s="21" t="s">
        <v>535</v>
      </c>
      <c r="S99" s="21" t="s">
        <v>522</v>
      </c>
      <c r="T99" s="22" t="s">
        <v>523</v>
      </c>
      <c r="U99" s="16"/>
      <c r="V99" s="16"/>
      <c r="W99" s="16"/>
      <c r="X99" s="16"/>
      <c r="Y99" s="16"/>
      <c r="Z99" s="16"/>
      <c r="AA99" s="16"/>
    </row>
    <row r="100" spans="1:27" ht="15" hidden="1">
      <c r="A100" s="16"/>
      <c r="B100" s="16"/>
      <c r="C100" s="16"/>
      <c r="D100" s="16"/>
      <c r="E100" s="16"/>
      <c r="F100" s="16"/>
      <c r="G100" s="16"/>
      <c r="H100" s="16"/>
      <c r="I100" s="16"/>
      <c r="J100" s="17">
        <v>6</v>
      </c>
      <c r="K100" s="17" t="str">
        <f t="shared" si="2"/>
        <v>3113 INSTITUT ZA ANTROPOLOGIJU</v>
      </c>
      <c r="L100" s="18">
        <v>3113</v>
      </c>
      <c r="M100" s="19" t="s">
        <v>536</v>
      </c>
      <c r="N100" s="19" t="s">
        <v>470</v>
      </c>
      <c r="O100" s="19" t="s">
        <v>537</v>
      </c>
      <c r="P100" s="19" t="s">
        <v>367</v>
      </c>
      <c r="Q100" s="20">
        <v>3817121</v>
      </c>
      <c r="R100" s="21" t="s">
        <v>538</v>
      </c>
      <c r="S100" s="21" t="s">
        <v>522</v>
      </c>
      <c r="T100" s="22" t="s">
        <v>523</v>
      </c>
      <c r="U100" s="16"/>
      <c r="V100" s="16"/>
      <c r="W100" s="16"/>
      <c r="X100" s="16"/>
      <c r="Y100" s="16"/>
      <c r="Z100" s="16"/>
      <c r="AA100" s="16"/>
    </row>
    <row r="101" spans="1:27" ht="15" hidden="1">
      <c r="A101" s="16"/>
      <c r="B101" s="16"/>
      <c r="C101" s="16"/>
      <c r="D101" s="16"/>
      <c r="E101" s="16"/>
      <c r="F101" s="16"/>
      <c r="G101" s="16"/>
      <c r="H101" s="16"/>
      <c r="I101" s="16"/>
      <c r="J101" s="17">
        <v>7</v>
      </c>
      <c r="K101" s="17" t="str">
        <f t="shared" si="2"/>
        <v>3121 INSTITUT ZA ARHEOLOGIJU</v>
      </c>
      <c r="L101" s="18">
        <v>3121</v>
      </c>
      <c r="M101" s="19" t="s">
        <v>539</v>
      </c>
      <c r="N101" s="19" t="s">
        <v>470</v>
      </c>
      <c r="O101" s="19" t="s">
        <v>537</v>
      </c>
      <c r="P101" s="19" t="s">
        <v>367</v>
      </c>
      <c r="Q101" s="20">
        <v>3937658</v>
      </c>
      <c r="R101" s="21" t="s">
        <v>540</v>
      </c>
      <c r="S101" s="21" t="s">
        <v>522</v>
      </c>
      <c r="T101" s="22" t="s">
        <v>523</v>
      </c>
      <c r="U101" s="16"/>
      <c r="V101" s="16"/>
      <c r="W101" s="16"/>
      <c r="X101" s="16"/>
      <c r="Y101" s="16"/>
      <c r="Z101" s="16"/>
      <c r="AA101" s="16"/>
    </row>
    <row r="102" spans="1:27" ht="15" hidden="1">
      <c r="A102" s="16"/>
      <c r="B102" s="16"/>
      <c r="C102" s="16"/>
      <c r="D102" s="16"/>
      <c r="E102" s="16"/>
      <c r="F102" s="16"/>
      <c r="G102" s="16"/>
      <c r="H102" s="16"/>
      <c r="I102" s="16"/>
      <c r="J102" s="17">
        <v>8</v>
      </c>
      <c r="K102" s="17" t="str">
        <f t="shared" si="2"/>
        <v>3050 INSTITUT ZA DRUŠTVENA ISTRAŽIVANJA</v>
      </c>
      <c r="L102" s="18">
        <v>3050</v>
      </c>
      <c r="M102" s="19" t="s">
        <v>541</v>
      </c>
      <c r="N102" s="19" t="s">
        <v>470</v>
      </c>
      <c r="O102" s="19" t="s">
        <v>542</v>
      </c>
      <c r="P102" s="19" t="s">
        <v>367</v>
      </c>
      <c r="Q102" s="20">
        <v>3205118</v>
      </c>
      <c r="R102" s="21" t="s">
        <v>543</v>
      </c>
      <c r="S102" s="21" t="s">
        <v>522</v>
      </c>
      <c r="T102" s="22" t="s">
        <v>523</v>
      </c>
      <c r="U102" s="16"/>
      <c r="V102" s="16"/>
      <c r="W102" s="16"/>
      <c r="X102" s="16"/>
      <c r="Y102" s="16"/>
      <c r="Z102" s="16"/>
      <c r="AA102" s="16"/>
    </row>
    <row r="103" spans="1:27" ht="15" hidden="1">
      <c r="A103" s="16"/>
      <c r="B103" s="16"/>
      <c r="C103" s="16"/>
      <c r="D103" s="16"/>
      <c r="E103" s="16"/>
      <c r="F103" s="16"/>
      <c r="G103" s="16"/>
      <c r="H103" s="16"/>
      <c r="I103" s="16"/>
      <c r="J103" s="17">
        <v>9</v>
      </c>
      <c r="K103" s="17" t="str">
        <f t="shared" si="2"/>
        <v>3084 INSTITUT ZA ETNOLOGIJU I FOLKLORISTIKU</v>
      </c>
      <c r="L103" s="18">
        <v>3084</v>
      </c>
      <c r="M103" s="19" t="s">
        <v>544</v>
      </c>
      <c r="N103" s="19" t="s">
        <v>470</v>
      </c>
      <c r="O103" s="19" t="s">
        <v>545</v>
      </c>
      <c r="P103" s="19" t="s">
        <v>367</v>
      </c>
      <c r="Q103" s="20">
        <v>3724042</v>
      </c>
      <c r="R103" s="21" t="s">
        <v>546</v>
      </c>
      <c r="S103" s="21" t="s">
        <v>522</v>
      </c>
      <c r="T103" s="22" t="s">
        <v>523</v>
      </c>
      <c r="U103" s="16"/>
      <c r="V103" s="16"/>
      <c r="W103" s="16"/>
      <c r="X103" s="16"/>
      <c r="Y103" s="16"/>
      <c r="Z103" s="16"/>
      <c r="AA103" s="16"/>
    </row>
    <row r="104" spans="1:27" ht="15" hidden="1">
      <c r="A104" s="16"/>
      <c r="B104" s="16"/>
      <c r="C104" s="16"/>
      <c r="D104" s="16"/>
      <c r="E104" s="16"/>
      <c r="F104" s="16"/>
      <c r="G104" s="16"/>
      <c r="H104" s="16"/>
      <c r="I104" s="16"/>
      <c r="J104" s="17">
        <v>10</v>
      </c>
      <c r="K104" s="17" t="str">
        <f t="shared" si="2"/>
        <v>3092 INSTITUT ZA FILOZOFIJU</v>
      </c>
      <c r="L104" s="18">
        <v>3092</v>
      </c>
      <c r="M104" s="19" t="s">
        <v>547</v>
      </c>
      <c r="N104" s="19" t="s">
        <v>470</v>
      </c>
      <c r="O104" s="19" t="s">
        <v>548</v>
      </c>
      <c r="P104" s="19" t="s">
        <v>367</v>
      </c>
      <c r="Q104" s="20">
        <v>3772047</v>
      </c>
      <c r="R104" s="21" t="s">
        <v>549</v>
      </c>
      <c r="S104" s="21" t="s">
        <v>522</v>
      </c>
      <c r="T104" s="22" t="s">
        <v>523</v>
      </c>
      <c r="U104" s="16"/>
      <c r="V104" s="16"/>
      <c r="W104" s="16"/>
      <c r="X104" s="16"/>
      <c r="Y104" s="16"/>
      <c r="Z104" s="16"/>
      <c r="AA104" s="16"/>
    </row>
    <row r="105" spans="1:27" ht="15" hidden="1">
      <c r="A105" s="16"/>
      <c r="B105" s="16"/>
      <c r="C105" s="16"/>
      <c r="D105" s="16"/>
      <c r="E105" s="16"/>
      <c r="F105" s="16"/>
      <c r="G105" s="16"/>
      <c r="H105" s="16"/>
      <c r="I105" s="16"/>
      <c r="J105" s="17">
        <v>11</v>
      </c>
      <c r="K105" s="17" t="str">
        <f t="shared" si="2"/>
        <v>2975 INSTITUT ZA FIZIKU</v>
      </c>
      <c r="L105" s="18">
        <v>2975</v>
      </c>
      <c r="M105" s="19" t="s">
        <v>550</v>
      </c>
      <c r="N105" s="19" t="s">
        <v>470</v>
      </c>
      <c r="O105" s="19" t="s">
        <v>534</v>
      </c>
      <c r="P105" s="19" t="s">
        <v>367</v>
      </c>
      <c r="Q105" s="20">
        <v>3270424</v>
      </c>
      <c r="R105" s="21" t="s">
        <v>551</v>
      </c>
      <c r="S105" s="21" t="s">
        <v>522</v>
      </c>
      <c r="T105" s="22" t="s">
        <v>523</v>
      </c>
      <c r="U105" s="16"/>
      <c r="V105" s="16"/>
      <c r="W105" s="16"/>
      <c r="X105" s="16"/>
      <c r="Y105" s="16"/>
      <c r="Z105" s="16"/>
      <c r="AA105" s="16"/>
    </row>
    <row r="106" spans="1:27" ht="15" hidden="1">
      <c r="A106" s="16"/>
      <c r="B106" s="16"/>
      <c r="C106" s="16"/>
      <c r="D106" s="16"/>
      <c r="E106" s="16"/>
      <c r="F106" s="16"/>
      <c r="G106" s="16"/>
      <c r="H106" s="16"/>
      <c r="I106" s="16"/>
      <c r="J106" s="17">
        <v>12</v>
      </c>
      <c r="K106" s="17" t="str">
        <f t="shared" si="2"/>
        <v xml:space="preserve">22525 HRVATSKI GEOLOŠKI INSTITUT </v>
      </c>
      <c r="L106" s="18">
        <v>22525</v>
      </c>
      <c r="M106" s="19" t="s">
        <v>552</v>
      </c>
      <c r="N106" s="19" t="s">
        <v>470</v>
      </c>
      <c r="O106" s="19" t="s">
        <v>553</v>
      </c>
      <c r="P106" s="19" t="s">
        <v>367</v>
      </c>
      <c r="Q106" s="20">
        <v>3219518</v>
      </c>
      <c r="R106" s="21" t="s">
        <v>554</v>
      </c>
      <c r="S106" s="21" t="s">
        <v>522</v>
      </c>
      <c r="T106" s="22" t="s">
        <v>523</v>
      </c>
      <c r="U106" s="16"/>
      <c r="V106" s="16"/>
      <c r="W106" s="16"/>
      <c r="X106" s="16"/>
      <c r="Y106" s="16"/>
      <c r="Z106" s="16"/>
      <c r="AA106" s="16"/>
    </row>
    <row r="107" spans="1:27" ht="15" hidden="1">
      <c r="A107" s="16"/>
      <c r="B107" s="16"/>
      <c r="C107" s="16"/>
      <c r="D107" s="16"/>
      <c r="E107" s="16"/>
      <c r="F107" s="16"/>
      <c r="G107" s="16"/>
      <c r="H107" s="16"/>
      <c r="I107" s="16"/>
      <c r="J107" s="17">
        <v>13</v>
      </c>
      <c r="K107" s="17" t="str">
        <f t="shared" si="2"/>
        <v>21061 INSTITUT ZA HRVATSKI JEZIK I JEZIKOSLOVLJE</v>
      </c>
      <c r="L107" s="18">
        <v>21061</v>
      </c>
      <c r="M107" s="19" t="s">
        <v>555</v>
      </c>
      <c r="N107" s="19" t="s">
        <v>470</v>
      </c>
      <c r="O107" s="19" t="s">
        <v>556</v>
      </c>
      <c r="P107" s="19" t="s">
        <v>367</v>
      </c>
      <c r="Q107" s="20">
        <v>1259571</v>
      </c>
      <c r="R107" s="21" t="s">
        <v>557</v>
      </c>
      <c r="S107" s="21" t="s">
        <v>522</v>
      </c>
      <c r="T107" s="22" t="s">
        <v>523</v>
      </c>
      <c r="U107" s="16"/>
      <c r="V107" s="16"/>
      <c r="W107" s="16"/>
      <c r="X107" s="16"/>
      <c r="Y107" s="16"/>
      <c r="Z107" s="16"/>
      <c r="AA107" s="16"/>
    </row>
    <row r="108" spans="1:27" ht="15" hidden="1">
      <c r="A108" s="16"/>
      <c r="B108" s="16"/>
      <c r="C108" s="16"/>
      <c r="D108" s="16"/>
      <c r="E108" s="16"/>
      <c r="F108" s="16"/>
      <c r="G108" s="16"/>
      <c r="H108" s="16"/>
      <c r="I108" s="16"/>
      <c r="J108" s="17">
        <v>14</v>
      </c>
      <c r="K108" s="17" t="str">
        <f t="shared" si="2"/>
        <v>3025 INSTITUT ZA JADRANSKE KULTURE I MELIORACIJU KRŠA</v>
      </c>
      <c r="L108" s="18">
        <v>3025</v>
      </c>
      <c r="M108" s="19" t="s">
        <v>558</v>
      </c>
      <c r="N108" s="19" t="s">
        <v>470</v>
      </c>
      <c r="O108" s="19" t="s">
        <v>559</v>
      </c>
      <c r="P108" s="19" t="s">
        <v>325</v>
      </c>
      <c r="Q108" s="20">
        <v>3140792</v>
      </c>
      <c r="R108" s="21" t="s">
        <v>560</v>
      </c>
      <c r="S108" s="21" t="s">
        <v>522</v>
      </c>
      <c r="T108" s="22" t="s">
        <v>523</v>
      </c>
      <c r="U108" s="16"/>
      <c r="V108" s="16"/>
      <c r="W108" s="16"/>
      <c r="X108" s="16"/>
      <c r="Y108" s="16"/>
      <c r="Z108" s="16"/>
      <c r="AA108" s="16"/>
    </row>
    <row r="109" spans="1:27" ht="15" hidden="1">
      <c r="A109" s="16"/>
      <c r="B109" s="16"/>
      <c r="C109" s="16"/>
      <c r="D109" s="16"/>
      <c r="E109" s="16"/>
      <c r="F109" s="16"/>
      <c r="G109" s="16"/>
      <c r="H109" s="16"/>
      <c r="I109" s="16"/>
      <c r="J109" s="17">
        <v>15</v>
      </c>
      <c r="K109" s="17" t="str">
        <f t="shared" si="2"/>
        <v>23286 INSTITUT ZA JAVNE FINANCIJE</v>
      </c>
      <c r="L109" s="18">
        <v>23286</v>
      </c>
      <c r="M109" s="19" t="s">
        <v>561</v>
      </c>
      <c r="N109" s="19" t="s">
        <v>470</v>
      </c>
      <c r="O109" s="19" t="s">
        <v>562</v>
      </c>
      <c r="P109" s="19" t="s">
        <v>367</v>
      </c>
      <c r="Q109" s="20">
        <v>3226344</v>
      </c>
      <c r="R109" s="21" t="s">
        <v>563</v>
      </c>
      <c r="S109" s="21" t="s">
        <v>522</v>
      </c>
      <c r="T109" s="22" t="s">
        <v>523</v>
      </c>
      <c r="U109" s="16"/>
      <c r="V109" s="16"/>
      <c r="W109" s="16"/>
      <c r="X109" s="16"/>
      <c r="Y109" s="16"/>
      <c r="Z109" s="16"/>
      <c r="AA109" s="16"/>
    </row>
    <row r="110" spans="1:27" ht="15" hidden="1">
      <c r="A110" s="16"/>
      <c r="B110" s="16"/>
      <c r="C110" s="16"/>
      <c r="D110" s="16"/>
      <c r="E110" s="16"/>
      <c r="F110" s="16"/>
      <c r="G110" s="16"/>
      <c r="H110" s="16"/>
      <c r="I110" s="16"/>
      <c r="J110" s="17">
        <v>16</v>
      </c>
      <c r="K110" s="17" t="str">
        <f t="shared" si="2"/>
        <v>2959 INSTITUT ZA MEDICINSKA ISTRAŽIVANJA I MEDICINU RADA</v>
      </c>
      <c r="L110" s="18">
        <v>2959</v>
      </c>
      <c r="M110" s="19" t="s">
        <v>564</v>
      </c>
      <c r="N110" s="19" t="s">
        <v>470</v>
      </c>
      <c r="O110" s="19" t="s">
        <v>565</v>
      </c>
      <c r="P110" s="19" t="s">
        <v>367</v>
      </c>
      <c r="Q110" s="20">
        <v>3270475</v>
      </c>
      <c r="R110" s="21" t="s">
        <v>566</v>
      </c>
      <c r="S110" s="21" t="s">
        <v>522</v>
      </c>
      <c r="T110" s="22" t="s">
        <v>523</v>
      </c>
      <c r="U110" s="16"/>
      <c r="V110" s="16"/>
      <c r="W110" s="16"/>
      <c r="X110" s="16"/>
      <c r="Y110" s="16"/>
      <c r="Z110" s="16"/>
      <c r="AA110" s="16"/>
    </row>
    <row r="111" spans="1:27" ht="15" hidden="1">
      <c r="A111" s="16"/>
      <c r="B111" s="16"/>
      <c r="C111" s="16"/>
      <c r="D111" s="16"/>
      <c r="E111" s="16"/>
      <c r="F111" s="16"/>
      <c r="G111" s="16"/>
      <c r="H111" s="16"/>
      <c r="I111" s="16"/>
      <c r="J111" s="17">
        <v>17</v>
      </c>
      <c r="K111" s="17" t="str">
        <f t="shared" si="2"/>
        <v>22621 INSTITUT ZA RAZVOJ I MEĐUNARODNE ODNOSE</v>
      </c>
      <c r="L111" s="18">
        <v>22621</v>
      </c>
      <c r="M111" s="19" t="s">
        <v>567</v>
      </c>
      <c r="N111" s="19" t="s">
        <v>470</v>
      </c>
      <c r="O111" s="19" t="s">
        <v>568</v>
      </c>
      <c r="P111" s="19" t="s">
        <v>367</v>
      </c>
      <c r="Q111" s="20">
        <v>3205177</v>
      </c>
      <c r="R111" s="21" t="s">
        <v>569</v>
      </c>
      <c r="S111" s="21" t="s">
        <v>522</v>
      </c>
      <c r="T111" s="22" t="s">
        <v>523</v>
      </c>
      <c r="U111" s="16"/>
      <c r="V111" s="16"/>
      <c r="W111" s="16"/>
      <c r="X111" s="16"/>
      <c r="Y111" s="16"/>
      <c r="Z111" s="16"/>
      <c r="AA111" s="16"/>
    </row>
    <row r="112" spans="1:27" ht="15" hidden="1">
      <c r="A112" s="16"/>
      <c r="B112" s="16"/>
      <c r="C112" s="16"/>
      <c r="D112" s="16"/>
      <c r="E112" s="16"/>
      <c r="F112" s="16"/>
      <c r="G112" s="16"/>
      <c r="H112" s="16"/>
      <c r="I112" s="16"/>
      <c r="J112" s="17">
        <v>18</v>
      </c>
      <c r="K112" s="17" t="str">
        <f t="shared" si="2"/>
        <v>3009 INSTITUT ZA MIGRACIJE I NARODNOSTI</v>
      </c>
      <c r="L112" s="18">
        <v>3009</v>
      </c>
      <c r="M112" s="19" t="s">
        <v>570</v>
      </c>
      <c r="N112" s="19" t="s">
        <v>470</v>
      </c>
      <c r="O112" s="19" t="s">
        <v>571</v>
      </c>
      <c r="P112" s="19" t="s">
        <v>367</v>
      </c>
      <c r="Q112" s="20">
        <v>3287572</v>
      </c>
      <c r="R112" s="21" t="s">
        <v>572</v>
      </c>
      <c r="S112" s="21" t="s">
        <v>522</v>
      </c>
      <c r="T112" s="22" t="s">
        <v>523</v>
      </c>
      <c r="U112" s="16"/>
      <c r="V112" s="16"/>
      <c r="W112" s="16"/>
      <c r="X112" s="16"/>
      <c r="Y112" s="16"/>
      <c r="Z112" s="16"/>
      <c r="AA112" s="16"/>
    </row>
    <row r="113" spans="1:27" ht="15" hidden="1">
      <c r="A113" s="16"/>
      <c r="B113" s="16"/>
      <c r="C113" s="16"/>
      <c r="D113" s="16"/>
      <c r="E113" s="16"/>
      <c r="F113" s="16"/>
      <c r="G113" s="16"/>
      <c r="H113" s="16"/>
      <c r="I113" s="16"/>
      <c r="J113" s="17">
        <v>19</v>
      </c>
      <c r="K113" s="17" t="str">
        <f t="shared" si="2"/>
        <v>2900 INSTITUT ZA OCEANOGRAFIJU I RIBARSTVO</v>
      </c>
      <c r="L113" s="18">
        <v>2900</v>
      </c>
      <c r="M113" s="19" t="s">
        <v>573</v>
      </c>
      <c r="N113" s="19" t="s">
        <v>470</v>
      </c>
      <c r="O113" s="19" t="s">
        <v>574</v>
      </c>
      <c r="P113" s="19" t="s">
        <v>325</v>
      </c>
      <c r="Q113" s="20">
        <v>3118355</v>
      </c>
      <c r="R113" s="21" t="s">
        <v>575</v>
      </c>
      <c r="S113" s="21" t="s">
        <v>522</v>
      </c>
      <c r="T113" s="22" t="s">
        <v>523</v>
      </c>
      <c r="U113" s="16"/>
      <c r="V113" s="16"/>
      <c r="W113" s="16"/>
      <c r="X113" s="16"/>
      <c r="Y113" s="16"/>
      <c r="Z113" s="16"/>
      <c r="AA113" s="16"/>
    </row>
    <row r="114" spans="1:27" ht="15" hidden="1">
      <c r="A114" s="16"/>
      <c r="B114" s="16"/>
      <c r="C114" s="16"/>
      <c r="D114" s="16"/>
      <c r="E114" s="16"/>
      <c r="F114" s="16"/>
      <c r="G114" s="16"/>
      <c r="H114" s="16"/>
      <c r="I114" s="16"/>
      <c r="J114" s="17">
        <v>20</v>
      </c>
      <c r="K114" s="17" t="str">
        <f t="shared" si="2"/>
        <v>3076 INSTITUT ZA POLJOPRIVREDU I TURIZAM</v>
      </c>
      <c r="L114" s="18">
        <v>3076</v>
      </c>
      <c r="M114" s="19" t="s">
        <v>576</v>
      </c>
      <c r="N114" s="19" t="s">
        <v>470</v>
      </c>
      <c r="O114" s="19" t="s">
        <v>577</v>
      </c>
      <c r="P114" s="19" t="s">
        <v>578</v>
      </c>
      <c r="Q114" s="20">
        <v>3421031</v>
      </c>
      <c r="R114" s="21" t="s">
        <v>579</v>
      </c>
      <c r="S114" s="21" t="s">
        <v>522</v>
      </c>
      <c r="T114" s="22" t="s">
        <v>523</v>
      </c>
      <c r="U114" s="16"/>
      <c r="V114" s="16"/>
      <c r="W114" s="16"/>
      <c r="X114" s="16"/>
      <c r="Y114" s="16"/>
      <c r="Z114" s="16"/>
      <c r="AA114" s="16"/>
    </row>
    <row r="115" spans="1:27" ht="15" hidden="1">
      <c r="A115" s="16"/>
      <c r="B115" s="16"/>
      <c r="C115" s="16"/>
      <c r="D115" s="16"/>
      <c r="E115" s="16"/>
      <c r="F115" s="16"/>
      <c r="G115" s="16"/>
      <c r="H115" s="16"/>
      <c r="I115" s="16"/>
      <c r="J115" s="17">
        <v>21</v>
      </c>
      <c r="K115" s="17" t="str">
        <f t="shared" si="2"/>
        <v>2942 INSTITUT ZA POVIJEST UMJETNOSTI</v>
      </c>
      <c r="L115" s="18">
        <v>2942</v>
      </c>
      <c r="M115" s="19" t="s">
        <v>580</v>
      </c>
      <c r="N115" s="19" t="s">
        <v>470</v>
      </c>
      <c r="O115" s="19" t="s">
        <v>581</v>
      </c>
      <c r="P115" s="19" t="s">
        <v>367</v>
      </c>
      <c r="Q115" s="20">
        <v>1339958</v>
      </c>
      <c r="R115" s="21" t="s">
        <v>582</v>
      </c>
      <c r="S115" s="21" t="s">
        <v>522</v>
      </c>
      <c r="T115" s="22" t="s">
        <v>523</v>
      </c>
      <c r="U115" s="16"/>
      <c r="V115" s="16"/>
      <c r="W115" s="16"/>
      <c r="X115" s="16"/>
      <c r="Y115" s="16"/>
      <c r="Z115" s="16"/>
      <c r="AA115" s="16"/>
    </row>
    <row r="116" spans="1:27" ht="15" hidden="1">
      <c r="A116" s="16"/>
      <c r="B116" s="16"/>
      <c r="C116" s="16"/>
      <c r="D116" s="16"/>
      <c r="E116" s="16"/>
      <c r="F116" s="16"/>
      <c r="G116" s="16"/>
      <c r="H116" s="16"/>
      <c r="I116" s="16"/>
      <c r="J116" s="17">
        <v>22</v>
      </c>
      <c r="K116" s="17" t="str">
        <f t="shared" si="2"/>
        <v>3068 INSTITUT ZA TURIZAM</v>
      </c>
      <c r="L116" s="18">
        <v>3068</v>
      </c>
      <c r="M116" s="19" t="s">
        <v>583</v>
      </c>
      <c r="N116" s="19" t="s">
        <v>470</v>
      </c>
      <c r="O116" s="19" t="s">
        <v>584</v>
      </c>
      <c r="P116" s="19" t="s">
        <v>367</v>
      </c>
      <c r="Q116" s="20">
        <v>3208001</v>
      </c>
      <c r="R116" s="21" t="s">
        <v>585</v>
      </c>
      <c r="S116" s="21" t="s">
        <v>522</v>
      </c>
      <c r="T116" s="22" t="s">
        <v>523</v>
      </c>
      <c r="U116" s="16"/>
      <c r="V116" s="16"/>
      <c r="W116" s="16"/>
      <c r="X116" s="16"/>
      <c r="Y116" s="16"/>
      <c r="Z116" s="16"/>
      <c r="AA116" s="16"/>
    </row>
    <row r="117" spans="1:27" ht="15" hidden="1">
      <c r="A117" s="16"/>
      <c r="B117" s="16"/>
      <c r="C117" s="16"/>
      <c r="D117" s="16"/>
      <c r="E117" s="16"/>
      <c r="F117" s="16"/>
      <c r="G117" s="16"/>
      <c r="H117" s="16"/>
      <c r="I117" s="16"/>
      <c r="J117" s="17">
        <v>23</v>
      </c>
      <c r="K117" s="17" t="str">
        <f t="shared" si="2"/>
        <v>21070 STAROSLAVENSKI INSTITUT</v>
      </c>
      <c r="L117" s="18">
        <v>21070</v>
      </c>
      <c r="M117" s="19" t="s">
        <v>586</v>
      </c>
      <c r="N117" s="19" t="s">
        <v>470</v>
      </c>
      <c r="O117" s="19" t="s">
        <v>587</v>
      </c>
      <c r="P117" s="19" t="s">
        <v>367</v>
      </c>
      <c r="Q117" s="20">
        <v>1259563</v>
      </c>
      <c r="R117" s="21" t="s">
        <v>588</v>
      </c>
      <c r="S117" s="21" t="s">
        <v>522</v>
      </c>
      <c r="T117" s="22" t="s">
        <v>523</v>
      </c>
      <c r="U117" s="16"/>
      <c r="V117" s="16"/>
      <c r="W117" s="16"/>
      <c r="X117" s="16"/>
      <c r="Y117" s="16"/>
      <c r="Z117" s="16"/>
      <c r="AA117" s="16"/>
    </row>
    <row r="118" spans="1:27" ht="15" hidden="1">
      <c r="A118" s="16"/>
      <c r="B118" s="16"/>
      <c r="C118" s="16"/>
      <c r="D118" s="16"/>
      <c r="E118" s="16"/>
      <c r="F118" s="16"/>
      <c r="G118" s="16"/>
      <c r="H118" s="16"/>
      <c r="I118" s="16"/>
      <c r="J118" s="17">
        <v>24</v>
      </c>
      <c r="K118" s="17" t="str">
        <f t="shared" si="2"/>
        <v>2967 HRVATSKI ŠUMARSKI INSTITUT</v>
      </c>
      <c r="L118" s="18">
        <v>2967</v>
      </c>
      <c r="M118" s="19" t="s">
        <v>589</v>
      </c>
      <c r="N118" s="19" t="s">
        <v>470</v>
      </c>
      <c r="O118" s="19" t="s">
        <v>590</v>
      </c>
      <c r="P118" s="19" t="s">
        <v>591</v>
      </c>
      <c r="Q118" s="20">
        <v>3115879</v>
      </c>
      <c r="R118" s="21" t="s">
        <v>592</v>
      </c>
      <c r="S118" s="21" t="s">
        <v>522</v>
      </c>
      <c r="T118" s="22" t="s">
        <v>523</v>
      </c>
      <c r="U118" s="16"/>
      <c r="V118" s="16"/>
      <c r="W118" s="16"/>
      <c r="X118" s="16"/>
      <c r="Y118" s="16"/>
      <c r="Z118" s="16"/>
      <c r="AA118" s="16"/>
    </row>
    <row r="119" spans="1:27" ht="15" hidden="1">
      <c r="A119" s="16"/>
      <c r="B119" s="16"/>
      <c r="C119" s="16"/>
      <c r="D119" s="16"/>
      <c r="E119" s="16"/>
      <c r="F119" s="16"/>
      <c r="G119" s="16"/>
      <c r="H119" s="16"/>
      <c r="I119" s="16"/>
      <c r="J119" s="17">
        <v>25</v>
      </c>
      <c r="K119" s="17" t="str">
        <f t="shared" si="2"/>
        <v>2991 Poljoprivredni institut, Osijek</v>
      </c>
      <c r="L119" s="18">
        <v>2991</v>
      </c>
      <c r="M119" s="19" t="s">
        <v>593</v>
      </c>
      <c r="N119" s="19" t="s">
        <v>470</v>
      </c>
      <c r="O119" s="19" t="s">
        <v>571</v>
      </c>
      <c r="P119" s="19" t="s">
        <v>367</v>
      </c>
      <c r="Q119" s="20">
        <v>3287572</v>
      </c>
      <c r="R119" s="21" t="s">
        <v>572</v>
      </c>
      <c r="S119" s="21" t="s">
        <v>522</v>
      </c>
      <c r="T119" s="22" t="s">
        <v>523</v>
      </c>
      <c r="U119" s="16"/>
      <c r="V119" s="16"/>
      <c r="W119" s="16"/>
      <c r="X119" s="16"/>
      <c r="Y119" s="16"/>
      <c r="Z119" s="16"/>
      <c r="AA119" s="16"/>
    </row>
    <row r="120" spans="1:27" ht="15" hidden="1">
      <c r="A120" s="16"/>
      <c r="B120" s="16"/>
      <c r="C120" s="16"/>
      <c r="D120" s="16"/>
      <c r="E120" s="16"/>
      <c r="F120" s="16"/>
      <c r="G120" s="16"/>
      <c r="H120" s="16"/>
      <c r="I120" s="16"/>
      <c r="J120" s="50">
        <v>1</v>
      </c>
      <c r="K120" s="50" t="str">
        <f t="shared" si="2"/>
        <v>6179 DRŽAVNI ZAVOD ZA INTELEKTUALNO VLASNIŠTVO</v>
      </c>
      <c r="L120" s="51">
        <v>6179</v>
      </c>
      <c r="M120" s="52" t="s">
        <v>594</v>
      </c>
      <c r="N120" s="52" t="s">
        <v>470</v>
      </c>
      <c r="O120" s="52" t="s">
        <v>595</v>
      </c>
      <c r="P120" s="52" t="s">
        <v>367</v>
      </c>
      <c r="Q120" s="53">
        <v>3899772</v>
      </c>
      <c r="R120" s="54" t="s">
        <v>596</v>
      </c>
      <c r="S120" s="54" t="s">
        <v>597</v>
      </c>
      <c r="T120" s="55" t="s">
        <v>218</v>
      </c>
      <c r="U120" s="16"/>
      <c r="V120" s="16"/>
      <c r="W120" s="16"/>
      <c r="X120" s="16"/>
      <c r="Y120" s="16"/>
      <c r="Z120" s="16"/>
      <c r="AA120" s="16"/>
    </row>
    <row r="121" spans="1:27" ht="15" hidden="1">
      <c r="A121" s="16"/>
      <c r="B121" s="16"/>
      <c r="C121" s="16"/>
      <c r="D121" s="16"/>
      <c r="E121" s="16"/>
      <c r="F121" s="16"/>
      <c r="G121" s="16"/>
      <c r="H121" s="16"/>
      <c r="I121" s="16"/>
      <c r="J121" s="50">
        <v>2</v>
      </c>
      <c r="K121" s="50" t="str">
        <f t="shared" si="2"/>
        <v>21836 NACIONALNA I SVEUČILIŠNA KNJIŽNICA U ZAGREBU</v>
      </c>
      <c r="L121" s="51">
        <v>21836</v>
      </c>
      <c r="M121" s="52" t="s">
        <v>598</v>
      </c>
      <c r="N121" s="52" t="s">
        <v>470</v>
      </c>
      <c r="O121" s="56" t="s">
        <v>599</v>
      </c>
      <c r="P121" s="52" t="s">
        <v>367</v>
      </c>
      <c r="Q121" s="53">
        <v>3205363</v>
      </c>
      <c r="R121" s="54" t="s">
        <v>600</v>
      </c>
      <c r="S121" s="54" t="s">
        <v>597</v>
      </c>
      <c r="T121" s="57" t="s">
        <v>218</v>
      </c>
      <c r="U121" s="16"/>
      <c r="V121" s="16"/>
      <c r="W121" s="16"/>
      <c r="X121" s="16"/>
      <c r="Y121" s="16"/>
      <c r="Z121" s="16"/>
      <c r="AA121" s="16"/>
    </row>
    <row r="122" spans="1:27" ht="15" hidden="1">
      <c r="A122" s="16"/>
      <c r="B122" s="16"/>
      <c r="C122" s="16"/>
      <c r="D122" s="16"/>
      <c r="E122" s="16"/>
      <c r="F122" s="16"/>
      <c r="G122" s="16"/>
      <c r="H122" s="16"/>
      <c r="I122" s="16"/>
      <c r="J122" s="50">
        <v>3</v>
      </c>
      <c r="K122" s="50" t="str">
        <f t="shared" si="2"/>
        <v>21852 HRVATSKA AKADEMSKA I ISTRAŽIVAČKA MREŽA - CARNET</v>
      </c>
      <c r="L122" s="51">
        <v>21852</v>
      </c>
      <c r="M122" s="52" t="s">
        <v>601</v>
      </c>
      <c r="N122" s="52" t="s">
        <v>470</v>
      </c>
      <c r="O122" s="56" t="s">
        <v>602</v>
      </c>
      <c r="P122" s="52" t="s">
        <v>367</v>
      </c>
      <c r="Q122" s="53">
        <v>1147820</v>
      </c>
      <c r="R122" s="54" t="s">
        <v>603</v>
      </c>
      <c r="S122" s="54" t="s">
        <v>597</v>
      </c>
      <c r="T122" s="57" t="s">
        <v>218</v>
      </c>
      <c r="U122" s="16"/>
      <c r="V122" s="16"/>
      <c r="W122" s="16"/>
      <c r="X122" s="16"/>
      <c r="Y122" s="16"/>
      <c r="Z122" s="16"/>
      <c r="AA122" s="16"/>
    </row>
    <row r="123" spans="1:27" ht="15" hidden="1">
      <c r="A123" s="16"/>
      <c r="B123" s="16"/>
      <c r="C123" s="16"/>
      <c r="D123" s="16"/>
      <c r="E123" s="16"/>
      <c r="F123" s="16"/>
      <c r="G123" s="16"/>
      <c r="H123" s="16"/>
      <c r="I123" s="16"/>
      <c r="J123" s="50">
        <v>4</v>
      </c>
      <c r="K123" s="50" t="str">
        <f t="shared" si="2"/>
        <v>21869 LEKSIKOGRAFSKI ZAVOD MIROSLAV KRLEŽA</v>
      </c>
      <c r="L123" s="51">
        <v>21869</v>
      </c>
      <c r="M123" s="52" t="s">
        <v>604</v>
      </c>
      <c r="N123" s="52" t="s">
        <v>470</v>
      </c>
      <c r="O123" s="56" t="s">
        <v>605</v>
      </c>
      <c r="P123" s="52" t="s">
        <v>367</v>
      </c>
      <c r="Q123" s="53">
        <v>3211622</v>
      </c>
      <c r="R123" s="54" t="s">
        <v>606</v>
      </c>
      <c r="S123" s="54" t="s">
        <v>597</v>
      </c>
      <c r="T123" s="57" t="s">
        <v>218</v>
      </c>
      <c r="U123" s="16"/>
      <c r="V123" s="16"/>
      <c r="W123" s="16"/>
      <c r="X123" s="16"/>
      <c r="Y123" s="16"/>
      <c r="Z123" s="16"/>
      <c r="AA123" s="16"/>
    </row>
    <row r="124" spans="1:27" ht="15" hidden="1">
      <c r="A124" s="16"/>
      <c r="B124" s="16"/>
      <c r="C124" s="16"/>
      <c r="D124" s="16"/>
      <c r="E124" s="16"/>
      <c r="F124" s="16"/>
      <c r="G124" s="16"/>
      <c r="H124" s="16"/>
      <c r="I124" s="16"/>
      <c r="J124" s="50">
        <v>5</v>
      </c>
      <c r="K124" s="50" t="str">
        <f t="shared" si="2"/>
        <v>23665 SVEUČILIŠTE U ZAGREBU - SVEUČILIŠNI RAČUNSKI CENTAR - SRCE</v>
      </c>
      <c r="L124" s="51">
        <v>23665</v>
      </c>
      <c r="M124" s="52" t="s">
        <v>607</v>
      </c>
      <c r="N124" s="52" t="s">
        <v>470</v>
      </c>
      <c r="O124" s="56" t="s">
        <v>602</v>
      </c>
      <c r="P124" s="52" t="s">
        <v>367</v>
      </c>
      <c r="Q124" s="53">
        <v>3283020</v>
      </c>
      <c r="R124" s="54" t="s">
        <v>608</v>
      </c>
      <c r="S124" s="54" t="s">
        <v>597</v>
      </c>
      <c r="T124" s="57" t="s">
        <v>218</v>
      </c>
      <c r="U124" s="16"/>
      <c r="V124" s="16"/>
      <c r="W124" s="16"/>
      <c r="X124" s="16"/>
      <c r="Y124" s="16"/>
      <c r="Z124" s="16"/>
      <c r="AA124" s="16"/>
    </row>
    <row r="125" spans="1:27" ht="15" hidden="1">
      <c r="A125" s="16"/>
      <c r="B125" s="16"/>
      <c r="C125" s="16"/>
      <c r="D125" s="16"/>
      <c r="E125" s="16"/>
      <c r="F125" s="16"/>
      <c r="G125" s="16"/>
      <c r="H125" s="16"/>
      <c r="I125" s="16"/>
      <c r="J125" s="50">
        <v>6</v>
      </c>
      <c r="K125" s="50" t="str">
        <f t="shared" si="2"/>
        <v>23962 AGENCIJA ZA ODGOJ I OBRAZOVANJE</v>
      </c>
      <c r="L125" s="51">
        <v>23962</v>
      </c>
      <c r="M125" s="52" t="s">
        <v>609</v>
      </c>
      <c r="N125" s="52" t="s">
        <v>470</v>
      </c>
      <c r="O125" s="52" t="s">
        <v>610</v>
      </c>
      <c r="P125" s="52" t="s">
        <v>367</v>
      </c>
      <c r="Q125" s="53">
        <v>1778129</v>
      </c>
      <c r="R125" s="54" t="s">
        <v>611</v>
      </c>
      <c r="S125" s="54" t="s">
        <v>597</v>
      </c>
      <c r="T125" s="57" t="s">
        <v>218</v>
      </c>
      <c r="U125" s="16"/>
      <c r="V125" s="16"/>
      <c r="W125" s="16"/>
      <c r="X125" s="16"/>
      <c r="Y125" s="16"/>
      <c r="Z125" s="16"/>
      <c r="AA125" s="16"/>
    </row>
    <row r="126" spans="1:27" ht="15" hidden="1">
      <c r="A126" s="16"/>
      <c r="B126" s="16"/>
      <c r="C126" s="16"/>
      <c r="D126" s="16"/>
      <c r="E126" s="16"/>
      <c r="F126" s="16"/>
      <c r="G126" s="16"/>
      <c r="H126" s="16"/>
      <c r="I126" s="16"/>
      <c r="J126" s="50">
        <v>7</v>
      </c>
      <c r="K126" s="50" t="str">
        <f t="shared" si="2"/>
        <v>38487 AGENCIJA ZA ZNANOST I VISOKO OBRAZOVANJE</v>
      </c>
      <c r="L126" s="51">
        <v>38487</v>
      </c>
      <c r="M126" s="52" t="s">
        <v>612</v>
      </c>
      <c r="N126" s="52" t="s">
        <v>470</v>
      </c>
      <c r="O126" s="56" t="s">
        <v>613</v>
      </c>
      <c r="P126" s="52" t="s">
        <v>367</v>
      </c>
      <c r="Q126" s="53">
        <v>1922548</v>
      </c>
      <c r="R126" s="54" t="s">
        <v>614</v>
      </c>
      <c r="S126" s="54" t="s">
        <v>597</v>
      </c>
      <c r="T126" s="57" t="s">
        <v>218</v>
      </c>
      <c r="U126" s="16"/>
      <c r="V126" s="16"/>
      <c r="W126" s="16"/>
      <c r="X126" s="16"/>
      <c r="Y126" s="16"/>
      <c r="Z126" s="16"/>
      <c r="AA126" s="16"/>
    </row>
    <row r="127" spans="1:27" ht="15" hidden="1">
      <c r="A127" s="16"/>
      <c r="B127" s="16"/>
      <c r="C127" s="16"/>
      <c r="D127" s="16"/>
      <c r="E127" s="16"/>
      <c r="F127" s="16"/>
      <c r="G127" s="16"/>
      <c r="H127" s="16"/>
      <c r="I127" s="16"/>
      <c r="J127" s="50">
        <v>8</v>
      </c>
      <c r="K127" s="50" t="str">
        <f t="shared" si="2"/>
        <v>40883 NACIONALNI CENTAR ZA VANJSKO VREDNOVANJE OBRAZOVANJA</v>
      </c>
      <c r="L127" s="51">
        <v>40883</v>
      </c>
      <c r="M127" s="52" t="s">
        <v>615</v>
      </c>
      <c r="N127" s="52" t="s">
        <v>470</v>
      </c>
      <c r="O127" s="56" t="s">
        <v>616</v>
      </c>
      <c r="P127" s="52" t="s">
        <v>367</v>
      </c>
      <c r="Q127" s="53">
        <v>1943430</v>
      </c>
      <c r="R127" s="54" t="s">
        <v>617</v>
      </c>
      <c r="S127" s="54" t="s">
        <v>597</v>
      </c>
      <c r="T127" s="57" t="s">
        <v>218</v>
      </c>
      <c r="U127" s="16"/>
      <c r="V127" s="16"/>
      <c r="W127" s="16"/>
      <c r="X127" s="16"/>
      <c r="Y127" s="16"/>
      <c r="Z127" s="16"/>
      <c r="AA127" s="16"/>
    </row>
    <row r="128" spans="1:27" ht="15" hidden="1">
      <c r="A128" s="16"/>
      <c r="B128" s="16"/>
      <c r="C128" s="16"/>
      <c r="D128" s="16"/>
      <c r="E128" s="16"/>
      <c r="F128" s="16"/>
      <c r="G128" s="16"/>
      <c r="H128" s="16"/>
      <c r="I128" s="16"/>
      <c r="J128" s="50">
        <v>9</v>
      </c>
      <c r="K128" s="50" t="str">
        <f t="shared" si="2"/>
        <v>43335 AGENCIJA ZA MOBILNOST I PROGRAME EUROPSKE UNIJE</v>
      </c>
      <c r="L128" s="51">
        <v>43335</v>
      </c>
      <c r="M128" s="52" t="s">
        <v>618</v>
      </c>
      <c r="N128" s="52" t="s">
        <v>470</v>
      </c>
      <c r="O128" s="56" t="s">
        <v>605</v>
      </c>
      <c r="P128" s="52" t="s">
        <v>367</v>
      </c>
      <c r="Q128" s="53">
        <v>2298007</v>
      </c>
      <c r="R128" s="54" t="s">
        <v>619</v>
      </c>
      <c r="S128" s="54" t="s">
        <v>597</v>
      </c>
      <c r="T128" s="57" t="s">
        <v>218</v>
      </c>
      <c r="U128" s="16"/>
      <c r="V128" s="16"/>
      <c r="W128" s="16"/>
      <c r="X128" s="16"/>
      <c r="Y128" s="16"/>
      <c r="Z128" s="16"/>
      <c r="AA128" s="16"/>
    </row>
    <row r="129" spans="1:27" ht="15" hidden="1">
      <c r="A129" s="16"/>
      <c r="B129" s="16"/>
      <c r="C129" s="16"/>
      <c r="D129" s="16"/>
      <c r="E129" s="16"/>
      <c r="F129" s="16"/>
      <c r="G129" s="16"/>
      <c r="H129" s="16"/>
      <c r="I129" s="16"/>
      <c r="J129" s="50">
        <v>10</v>
      </c>
      <c r="K129" s="50" t="str">
        <f t="shared" si="2"/>
        <v>46173 AGENCIJA ZA STRUKOVNO OBRAZOVANJE I OBRAZOVANJE ODRASLIH</v>
      </c>
      <c r="L129" s="51">
        <v>46173</v>
      </c>
      <c r="M129" s="52" t="s">
        <v>620</v>
      </c>
      <c r="N129" s="52" t="s">
        <v>470</v>
      </c>
      <c r="O129" s="56" t="s">
        <v>621</v>
      </c>
      <c r="P129" s="52" t="s">
        <v>367</v>
      </c>
      <c r="Q129" s="53">
        <v>2650029</v>
      </c>
      <c r="R129" s="54" t="s">
        <v>622</v>
      </c>
      <c r="S129" s="54" t="s">
        <v>597</v>
      </c>
      <c r="T129" s="57" t="s">
        <v>218</v>
      </c>
      <c r="U129" s="16"/>
      <c r="V129" s="16"/>
      <c r="W129" s="16"/>
      <c r="X129" s="16"/>
      <c r="Y129" s="16"/>
      <c r="Z129" s="16"/>
      <c r="AA129" s="16"/>
    </row>
    <row r="130" spans="1:27" ht="15" hidden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5" hidden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5" hidden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5" hidden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5" hidden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5" hidden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5" hidden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5" hidden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5" hidden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5" hidden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5" hidden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5" hidden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5" hidden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5" hidden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5" hidden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5" hidden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5" hidden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5" hidden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5" hidden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5" hidden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5" hidden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5" hidden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5" hidden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5" hidden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5" hidden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5" hidden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5" hidden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5" hidden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5" hidden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5" hidden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5" hidden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5" hidden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5" hidden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5" hidden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5" hidden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5" hidden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5" hidden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5" hidden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5" hidden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5" hidden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5" hidden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5" hidden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5" hidden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5" hidden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5" hidden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5" hidden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5" hidden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5" hidden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5" hidden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5" hidden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5" hidden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5" hidden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5" hidden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5" hidden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5" hidden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5" hidden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5" hidden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5" hidden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5" hidden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5" hidden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5" hidden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5" hidden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5" hidden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5" hidden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5" hidden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5" hidden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5" hidden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5" hidden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5" hidden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5" hidden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5" hidden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5" hidden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5" hidden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5" hidden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5" hidden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5" hidden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5" hidden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5" hidden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5" hidden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5" hidden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5" hidden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5" hidden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5" hidden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5" hidden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5" hidden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5" hidden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5" hidden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5" hidden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5" hidden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5" hidden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5" hidden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5" hidden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5" hidden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5" hidden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5" hidden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5" hidden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5" hidden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5" hidden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5" hidden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5" hidden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5" hidden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5" hidden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5" hidden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5" hidden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5" hidden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5" hidden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5" hidden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5" hidden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5" hidden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5" hidden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5" hidden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5" hidden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5" hidden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5" hidden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5" hidden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5" hidden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5" hidden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5" hidden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5" hidden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5" hidden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5" hidden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5" hidden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5" hidden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5" hidden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5" hidden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5" hidden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5" hidden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5" hidden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5" hidden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5" hidden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5" hidden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5" hidden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5" hidden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5" hidden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5" hidden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5" hidden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5" hidden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5" hidden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5" hidden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5" hidden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5" hidden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5" hidden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5" hidden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5" hidden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5" hidden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5" hidden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5" hidden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5" hidden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5" hidden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5" hidden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5" hidden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5" hidden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5" hidden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5" hidden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5" hidden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5" hidden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5" hidden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5" hidden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5" hidden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5" hidden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5" hidden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5" hidden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5" hidden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5" hidden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5" hidden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5" hidden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5" hidden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5" hidden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5" hidden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5" hidden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5" hidden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5" hidden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5" hidden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5" hidden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5" hidden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5" hidden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5" hidden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5" hidden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5" hidden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5" hidden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5" hidden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5" hidden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5" hidden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5" hidden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5" hidden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5" hidden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5" hidden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5" hidden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5" hidden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5" hidden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5" hidden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5" hidden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5" hidden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5" hidden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5" hidden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5" hidden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5" hidden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5" hidden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5" hidden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5" hidden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5" hidden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5" hidden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5" hidden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5" hidden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5" hidden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5" hidden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5" hidden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5" hidden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5" hidden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5" hidden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5" hidden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5" hidden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5" hidden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5" hidden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5" hidden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5" hidden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5" hidden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5" hidden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5" hidden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5" hidden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5" hidden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5" hidden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5" hidden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5" hidden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5" hidden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5" hidden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5" hidden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5" hidden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5" hidden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5" hidden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5" hidden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5" hidden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5" hidden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5" hidden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5" hidden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5" hidden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5" hidden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5" hidden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5" hidden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5" hidden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5" hidden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5" hidden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5" hidden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5" hidden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5" hidden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5" hidden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5" hidden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5" hidden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5" hidden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5" hidden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5" hidden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5" hidden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5" hidden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5" hidden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5" hidden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5" hidden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5" hidden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5" hidden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5" hidden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5" hidden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5" hidden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5" hidden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5" hidden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5" hidden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5" hidden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5" hidden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5" hidden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5" hidden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5" hidden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5" hidden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5" hidden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5" hidden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5" hidden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5" hidden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5" hidden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5" hidden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5" hidden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5" hidden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5" hidden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5" hidden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5" hidden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5" hidden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5" hidden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5" hidden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5" hidden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5" hidden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5" hidden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5" hidden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5" hidden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5" hidden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5" hidden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5" hidden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5" hidden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5" hidden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5" hidden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5" hidden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5" hidden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5" hidden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5" hidden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5" hidden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5" hidden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5" hidden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5" hidden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5" hidden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5" hidden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5" hidden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5" hidden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5" hidden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5" hidden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5" hidden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5" hidden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5" hidden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5" hidden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5" hidden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5" hidden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5" hidden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5" hidden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5" hidden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5" hidden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5" hidden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5" hidden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5" hidden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5" hidden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5" hidden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5" hidden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5" hidden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5" hidden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5" hidden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5" hidden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5" hidden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5" hidden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5" hidden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5" hidden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5" hidden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5" hidden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5" hidden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5" hidden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5" hidden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5" hidden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5" hidden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5" hidden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5" hidden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5" hidden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5" hidden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5" hidden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5" hidden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5" hidden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5" hidden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5" hidden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5" hidden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5" hidden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5" hidden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5" hidden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5" hidden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5" hidden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5" hidden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5" hidden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5" hidden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5" hidden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5" hidden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5" hidden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5" hidden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5" hidden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5" hidden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5" hidden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5" hidden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5" hidden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5" hidden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5" hidden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5" hidden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5" hidden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5" hidden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5" hidden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5" hidden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5" hidden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5" hidden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5" hidden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5" hidden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5" hidden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5" hidden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5" hidden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5" hidden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5" hidden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5" hidden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5" hidden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5" hidden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5" hidden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5" hidden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5" hidden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5" hidden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5" hidden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5" hidden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5" hidden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5" hidden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5" hidden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5" hidden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5" hidden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5" hidden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5" hidden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5" hidden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5" hidden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5" hidden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5" hidden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5" hidden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5" hidden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5" hidden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5" hidden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5" hidden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5" hidden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5" hidden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5" hidden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5" hidden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5" hidden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5" hidden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5" hidden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5" hidden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5" hidden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5" hidden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5" hidden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5" hidden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5" hidden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5" hidden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5" hidden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5" hidden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5" hidden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5" hidden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5" hidden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5" hidden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5" hidden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5" hidden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5" hidden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5" hidden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5" hidden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5" hidden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5" hidden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5" hidden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5" hidden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5" hidden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5" hidden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5" hidden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5" hidden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5" hidden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5" hidden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5" hidden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5" hidden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5" hidden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5" hidden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5" hidden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5" hidden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5" hidden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5" hidden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5" hidden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5" hidden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5" hidden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5" hidden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5" hidden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5" hidden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5" hidden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5" hidden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5" hidden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5" hidden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5" hidden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5" hidden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5" hidden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5" hidden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5" hidden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5" hidden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5" hidden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5" hidden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5" hidden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5" hidden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5" hidden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5" hidden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5" hidden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5" hidden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5" hidden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5" hidden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5" hidden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5" hidden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5" hidden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5" hidden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5" hidden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5" hidden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5" hidden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5" hidden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5" hidden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5" hidden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5" hidden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5" hidden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5" hidden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5" hidden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5" hidden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5" hidden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5" hidden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5" hidden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5" hidden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5" hidden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5" hidden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5" hidden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5" hidden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5" hidden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5" hidden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5" hidden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5" hidden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5" hidden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5" hidden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5" hidden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5" hidden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5" hidden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5" hidden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5" hidden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5" hidden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5" hidden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5" hidden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5" hidden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5" hidden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5" hidden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5" hidden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5" hidden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5" hidden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5" hidden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5" hidden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5" hidden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5" hidden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5" hidden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5" hidden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5" hidden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5" hidden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5" hidden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5" hidden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5" hidden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5" hidden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5" hidden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5" hidden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5" hidden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5" hidden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5" hidden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5" hidden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5" hidden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5" hidden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5" hidden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5" hidden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5" hidden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5" hidden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5" hidden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5" hidden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5" hidden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5" hidden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5" hidden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5" hidden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5" hidden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5" hidden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5" hidden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5" hidden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5" hidden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5" hidden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5" hidden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5" hidden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5" hidden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5" hidden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5" hidden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5" hidden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5" hidden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5" hidden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5" hidden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5" hidden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5" hidden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5" hidden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5" hidden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5" hidden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5" hidden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5" hidden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5" hidden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5" hidden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5" hidden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5" hidden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5" hidden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5" hidden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5" hidden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5" hidden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5" hidden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5" hidden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5" hidden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5" hidden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5" hidden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5" hidden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5" hidden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5" hidden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5" hidden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5" hidden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5" hidden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5" hidden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5" hidden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5" hidden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5" hidden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5" hidden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5" hidden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5" hidden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5" hidden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5" hidden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5" hidden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5" hidden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5" hidden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5" hidden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5" hidden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5" hidden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5" hidden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5" hidden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5" hidden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5" hidden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5" hidden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5" hidden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5" hidden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5" hidden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5" hidden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5" hidden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5" hidden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5" hidden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5" hidden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5" hidden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5" hidden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5" hidden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5" hidden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5" hidden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5" hidden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5" hidden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5" hidden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5" hidden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5" hidden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5" hidden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5" hidden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5" hidden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5" hidden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5" hidden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5" hidden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5" hidden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5" hidden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5" hidden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5" hidden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5" hidden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5" hidden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5" hidden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5" hidden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5" hidden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5" hidden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5" hidden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5" hidden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5" hidden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5" hidden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5" hidden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5" hidden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5" hidden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5" hidden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5" hidden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5" hidden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5" hidden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5" hidden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5" hidden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5" hidden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5" hidden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5" hidden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5" hidden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5" hidden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5" hidden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5" hidden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5" hidden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5" hidden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5" hidden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5" hidden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5" hidden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5" hidden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5" hidden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5" hidden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5" hidden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5" hidden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5" hidden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5" hidden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5" hidden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5" hidden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5" hidden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5" hidden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5" hidden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5" hidden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5" hidden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5" hidden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5" hidden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5" hidden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5" hidden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5" hidden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5" hidden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5" hidden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5" hidden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5" hidden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5" hidden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5" hidden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5" hidden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5" hidden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5" hidden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5" hidden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5" hidden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5" hidden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5" hidden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5" hidden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5" hidden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5" hidden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5" hidden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5" hidden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5" hidden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5" hidden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5" hidden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5" hidden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5" hidden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5" hidden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5" hidden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5" hidden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5" hidden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5" hidden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5" hidden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5" hidden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5" hidden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5" hidden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5" hidden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5" hidden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5" hidden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5" hidden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5" hidden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5" hidden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5" hidden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5" hidden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5" hidden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5" hidden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5" hidden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5" hidden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5" hidden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5" hidden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5" hidden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5" hidden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5" hidden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5" hidden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5" hidden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5" hidden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5" hidden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5" hidden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5" hidden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5" hidden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5" hidden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5" hidden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5" hidden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5" hidden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5" hidden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5" hidden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5" hidden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5" hidden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5" hidden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5" hidden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5" hidden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5" hidden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5" hidden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5" hidden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5" hidden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5" hidden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5" hidden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5" hidden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5" hidden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5" hidden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5" hidden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5" hidden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5" hidden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5" hidden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5" hidden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5" hidden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5" hidden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5" hidden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5" hidden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5" hidden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5" hidden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5" hidden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5" hidden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5" hidden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5" hidden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5" hidden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5" hidden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5" hidden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5" hidden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5" hidden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5" hidden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5" hidden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5" hidden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5" hidden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5" hidden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5" hidden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5" hidden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5" hidden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5" hidden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5" hidden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5" hidden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5" hidden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5" hidden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5" hidden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5" hidden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5" hidden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5" hidden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5" hidden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5" hidden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5" hidden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5" hidden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5" hidden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5" hidden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5" hidden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5" hidden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5" hidden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5" hidden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5" hidden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5" hidden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5" hidden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5" hidden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5" hidden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5" hidden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5" hidden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5" hidden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5" hidden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5" hidden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5" hidden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5" hidden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5" hidden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5" hidden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5" hidden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5" hidden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5" hidden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5" hidden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5" hidden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5" hidden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5" hidden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5" hidden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5" hidden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5" hidden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5" hidden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5" hidden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5" hidden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5" hidden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5" hidden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5" hidden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5" hidden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5" hidden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5" hidden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5" hidden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5" hidden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5" hidden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5" hidden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5" hidden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5" hidden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5" hidden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5" hidden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5" hidden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5" hidden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5" hidden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5" hidden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5" hidden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5" hidden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5" hidden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5" hidden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>
      <c r="A991" s="15" t="s">
        <v>775</v>
      </c>
    </row>
    <row r="992" spans="1:27"/>
    <row r="993"/>
    <row r="994"/>
    <row r="995"/>
    <row r="996"/>
  </sheetData>
  <mergeCells count="7">
    <mergeCell ref="A1:C1"/>
    <mergeCell ref="B24:E24"/>
    <mergeCell ref="B3:E3"/>
    <mergeCell ref="B4:E4"/>
    <mergeCell ref="B5:E5"/>
    <mergeCell ref="B15:E15"/>
    <mergeCell ref="B19:E19"/>
  </mergeCells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3"/>
  <sheetViews>
    <sheetView topLeftCell="A302" zoomScale="82" zoomScaleNormal="82" workbookViewId="0">
      <selection activeCell="I404" sqref="I404"/>
    </sheetView>
  </sheetViews>
  <sheetFormatPr defaultRowHeight="12.75"/>
  <cols>
    <col min="1" max="1" width="10" style="208" customWidth="1"/>
    <col min="2" max="2" width="8.42578125" style="207" customWidth="1"/>
    <col min="3" max="3" width="24.42578125" style="194" customWidth="1"/>
    <col min="4" max="4" width="10.42578125" style="214" customWidth="1"/>
    <col min="5" max="5" width="33.28515625" style="219" customWidth="1"/>
    <col min="6" max="6" width="10" style="192" customWidth="1"/>
    <col min="7" max="7" width="16.140625" style="151" customWidth="1"/>
    <col min="8" max="8" width="15.28515625" style="152" customWidth="1"/>
    <col min="9" max="9" width="14.7109375" style="149" customWidth="1"/>
    <col min="10" max="16384" width="9.140625" style="149"/>
  </cols>
  <sheetData>
    <row r="1" spans="1:9">
      <c r="A1" s="472" t="s">
        <v>213</v>
      </c>
      <c r="B1" s="472"/>
      <c r="C1" s="472"/>
      <c r="D1" s="472"/>
      <c r="E1" s="472"/>
      <c r="F1" s="472"/>
      <c r="G1" s="472"/>
    </row>
    <row r="2" spans="1:9">
      <c r="A2" s="244"/>
      <c r="B2" s="221"/>
      <c r="C2" s="222"/>
      <c r="D2" s="223"/>
      <c r="E2" s="224"/>
      <c r="F2" s="225"/>
      <c r="G2" s="150"/>
    </row>
    <row r="3" spans="1:9">
      <c r="A3" s="244"/>
      <c r="B3" s="221"/>
      <c r="C3" s="222"/>
      <c r="D3" s="223"/>
      <c r="E3" s="224"/>
      <c r="F3" s="225"/>
      <c r="G3" s="150"/>
    </row>
    <row r="4" spans="1:9" ht="15.75">
      <c r="A4" s="471" t="s">
        <v>732</v>
      </c>
      <c r="B4" s="471"/>
      <c r="C4" s="471"/>
      <c r="D4" s="471"/>
      <c r="E4" s="471"/>
      <c r="F4" s="471"/>
      <c r="G4" s="471"/>
    </row>
    <row r="5" spans="1:9" ht="16.5" thickBot="1">
      <c r="A5" s="249"/>
      <c r="B5" s="249"/>
      <c r="C5" s="249"/>
      <c r="D5" s="249"/>
      <c r="E5" s="249"/>
      <c r="F5" s="249"/>
      <c r="G5" s="249"/>
    </row>
    <row r="6" spans="1:9" ht="26.25" thickBot="1">
      <c r="A6" s="230" t="s">
        <v>728</v>
      </c>
      <c r="B6" s="231" t="s">
        <v>729</v>
      </c>
      <c r="C6" s="232" t="s">
        <v>214</v>
      </c>
      <c r="D6" s="231" t="s">
        <v>107</v>
      </c>
      <c r="E6" s="231" t="s">
        <v>730</v>
      </c>
      <c r="F6" s="233" t="s">
        <v>731</v>
      </c>
      <c r="G6" s="234" t="s">
        <v>733</v>
      </c>
      <c r="H6" s="242" t="s">
        <v>726</v>
      </c>
      <c r="I6" s="243" t="s">
        <v>727</v>
      </c>
    </row>
    <row r="7" spans="1:9">
      <c r="A7" s="250" t="s">
        <v>50</v>
      </c>
      <c r="B7" s="226">
        <v>11</v>
      </c>
      <c r="C7" s="227" t="s">
        <v>20</v>
      </c>
      <c r="D7" s="228">
        <v>3111</v>
      </c>
      <c r="E7" s="229" t="s">
        <v>51</v>
      </c>
      <c r="F7" s="220" t="s">
        <v>696</v>
      </c>
      <c r="G7" s="235">
        <v>17388312</v>
      </c>
      <c r="H7" s="220">
        <v>14211482.92</v>
      </c>
      <c r="I7" s="456">
        <v>17000000</v>
      </c>
    </row>
    <row r="8" spans="1:9">
      <c r="A8" s="252" t="s">
        <v>50</v>
      </c>
      <c r="B8" s="203">
        <v>11</v>
      </c>
      <c r="C8" s="193" t="s">
        <v>20</v>
      </c>
      <c r="D8" s="209">
        <v>3121</v>
      </c>
      <c r="E8" s="215" t="s">
        <v>52</v>
      </c>
      <c r="F8" s="191" t="s">
        <v>696</v>
      </c>
      <c r="G8" s="236">
        <v>445480</v>
      </c>
      <c r="H8" s="191">
        <v>306562.89</v>
      </c>
      <c r="I8" s="454">
        <v>515000</v>
      </c>
    </row>
    <row r="9" spans="1:9" ht="25.5">
      <c r="A9" s="252" t="s">
        <v>50</v>
      </c>
      <c r="B9" s="203">
        <v>11</v>
      </c>
      <c r="C9" s="193" t="s">
        <v>20</v>
      </c>
      <c r="D9" s="209">
        <v>3132</v>
      </c>
      <c r="E9" s="215" t="s">
        <v>53</v>
      </c>
      <c r="F9" s="191" t="s">
        <v>696</v>
      </c>
      <c r="G9" s="236">
        <v>2748264</v>
      </c>
      <c r="H9" s="191">
        <v>2344894.64</v>
      </c>
      <c r="I9" s="454">
        <v>2805000</v>
      </c>
    </row>
    <row r="10" spans="1:9" ht="25.5">
      <c r="A10" s="252" t="s">
        <v>50</v>
      </c>
      <c r="B10" s="203">
        <v>11</v>
      </c>
      <c r="C10" s="193" t="s">
        <v>20</v>
      </c>
      <c r="D10" s="209">
        <v>3212</v>
      </c>
      <c r="E10" s="215" t="s">
        <v>54</v>
      </c>
      <c r="F10" s="191" t="s">
        <v>696</v>
      </c>
      <c r="G10" s="236">
        <v>195060</v>
      </c>
      <c r="H10" s="191">
        <v>141960.09</v>
      </c>
      <c r="I10" s="454">
        <v>178756</v>
      </c>
    </row>
    <row r="11" spans="1:9">
      <c r="A11" s="252" t="s">
        <v>50</v>
      </c>
      <c r="B11" s="203">
        <v>11</v>
      </c>
      <c r="C11" s="193" t="s">
        <v>20</v>
      </c>
      <c r="D11" s="209">
        <v>3236</v>
      </c>
      <c r="E11" s="215" t="s">
        <v>55</v>
      </c>
      <c r="F11" s="191" t="s">
        <v>696</v>
      </c>
      <c r="G11" s="236">
        <v>19000</v>
      </c>
      <c r="H11" s="191">
        <v>19000</v>
      </c>
      <c r="I11" s="454">
        <v>19000</v>
      </c>
    </row>
    <row r="12" spans="1:9">
      <c r="A12" s="252" t="s">
        <v>50</v>
      </c>
      <c r="B12" s="203">
        <v>11</v>
      </c>
      <c r="C12" s="193" t="s">
        <v>20</v>
      </c>
      <c r="D12" s="209">
        <v>3295</v>
      </c>
      <c r="E12" s="215" t="s">
        <v>56</v>
      </c>
      <c r="F12" s="191" t="s">
        <v>696</v>
      </c>
      <c r="G12" s="236">
        <v>13380</v>
      </c>
      <c r="H12" s="191">
        <v>9250</v>
      </c>
      <c r="I12" s="454">
        <v>10875</v>
      </c>
    </row>
    <row r="13" spans="1:9" ht="25.5">
      <c r="A13" s="252" t="s">
        <v>50</v>
      </c>
      <c r="B13" s="203">
        <v>11</v>
      </c>
      <c r="C13" s="193" t="s">
        <v>20</v>
      </c>
      <c r="D13" s="209">
        <v>3299</v>
      </c>
      <c r="E13" s="215" t="s">
        <v>58</v>
      </c>
      <c r="F13" s="191" t="s">
        <v>696</v>
      </c>
      <c r="G13" s="236">
        <v>0</v>
      </c>
      <c r="H13" s="191">
        <v>0</v>
      </c>
      <c r="I13" s="454">
        <v>0</v>
      </c>
    </row>
    <row r="14" spans="1:9">
      <c r="A14" s="254" t="s">
        <v>50</v>
      </c>
      <c r="B14" s="204">
        <v>11</v>
      </c>
      <c r="C14" s="195" t="s">
        <v>20</v>
      </c>
      <c r="D14" s="210"/>
      <c r="E14" s="216" t="s">
        <v>170</v>
      </c>
      <c r="F14" s="196" t="s">
        <v>696</v>
      </c>
      <c r="G14" s="237">
        <f>SUM(G7:G13)</f>
        <v>20809496</v>
      </c>
      <c r="H14" s="237">
        <f t="shared" ref="H14:I14" si="0">SUM(H7:H13)</f>
        <v>17033150.539999999</v>
      </c>
      <c r="I14" s="255">
        <f t="shared" si="0"/>
        <v>20528631</v>
      </c>
    </row>
    <row r="15" spans="1:9">
      <c r="A15" s="252" t="s">
        <v>50</v>
      </c>
      <c r="B15" s="203">
        <v>11</v>
      </c>
      <c r="C15" s="193" t="s">
        <v>20</v>
      </c>
      <c r="D15" s="209">
        <v>3111</v>
      </c>
      <c r="E15" s="215" t="s">
        <v>51</v>
      </c>
      <c r="F15" s="191" t="s">
        <v>697</v>
      </c>
      <c r="G15" s="236">
        <v>448695</v>
      </c>
      <c r="H15" s="191"/>
      <c r="I15" s="454">
        <v>230000</v>
      </c>
    </row>
    <row r="16" spans="1:9">
      <c r="A16" s="252" t="s">
        <v>50</v>
      </c>
      <c r="B16" s="203">
        <v>11</v>
      </c>
      <c r="C16" s="193" t="s">
        <v>20</v>
      </c>
      <c r="D16" s="209">
        <v>3121</v>
      </c>
      <c r="E16" s="215" t="s">
        <v>52</v>
      </c>
      <c r="F16" s="191" t="s">
        <v>697</v>
      </c>
      <c r="G16" s="236"/>
      <c r="H16" s="191"/>
      <c r="I16" s="454"/>
    </row>
    <row r="17" spans="1:9" ht="25.5">
      <c r="A17" s="252" t="s">
        <v>50</v>
      </c>
      <c r="B17" s="203">
        <v>11</v>
      </c>
      <c r="C17" s="193" t="s">
        <v>20</v>
      </c>
      <c r="D17" s="209">
        <v>3132</v>
      </c>
      <c r="E17" s="215" t="s">
        <v>53</v>
      </c>
      <c r="F17" s="191" t="s">
        <v>697</v>
      </c>
      <c r="G17" s="236">
        <v>115500</v>
      </c>
      <c r="H17" s="191"/>
      <c r="I17" s="454">
        <v>37950</v>
      </c>
    </row>
    <row r="18" spans="1:9">
      <c r="A18" s="252" t="s">
        <v>50</v>
      </c>
      <c r="B18" s="203">
        <v>11</v>
      </c>
      <c r="C18" s="193" t="s">
        <v>20</v>
      </c>
      <c r="D18" s="209">
        <v>3211</v>
      </c>
      <c r="E18" s="215" t="s">
        <v>61</v>
      </c>
      <c r="F18" s="191" t="s">
        <v>697</v>
      </c>
      <c r="G18" s="236">
        <v>512368</v>
      </c>
      <c r="H18" s="191">
        <v>30877.84</v>
      </c>
      <c r="I18" s="454">
        <v>35000</v>
      </c>
    </row>
    <row r="19" spans="1:9">
      <c r="A19" s="252" t="s">
        <v>50</v>
      </c>
      <c r="B19" s="203">
        <v>11</v>
      </c>
      <c r="C19" s="193" t="s">
        <v>20</v>
      </c>
      <c r="D19" s="209">
        <v>3213</v>
      </c>
      <c r="E19" s="215" t="s">
        <v>65</v>
      </c>
      <c r="F19" s="191" t="s">
        <v>697</v>
      </c>
      <c r="G19" s="236">
        <v>35000</v>
      </c>
      <c r="H19" s="191">
        <v>57567.05</v>
      </c>
      <c r="I19" s="454">
        <v>65000</v>
      </c>
    </row>
    <row r="20" spans="1:9" ht="25.5">
      <c r="A20" s="252" t="s">
        <v>50</v>
      </c>
      <c r="B20" s="203">
        <v>11</v>
      </c>
      <c r="C20" s="193" t="s">
        <v>20</v>
      </c>
      <c r="D20" s="209">
        <v>3214</v>
      </c>
      <c r="E20" s="215" t="s">
        <v>76</v>
      </c>
      <c r="F20" s="191" t="s">
        <v>698</v>
      </c>
      <c r="G20" s="236"/>
      <c r="H20" s="191"/>
      <c r="I20" s="454"/>
    </row>
    <row r="21" spans="1:9" ht="25.5">
      <c r="A21" s="252" t="s">
        <v>50</v>
      </c>
      <c r="B21" s="203">
        <v>11</v>
      </c>
      <c r="C21" s="193" t="s">
        <v>20</v>
      </c>
      <c r="D21" s="209">
        <v>3221</v>
      </c>
      <c r="E21" s="215" t="s">
        <v>66</v>
      </c>
      <c r="F21" s="191" t="s">
        <v>697</v>
      </c>
      <c r="G21" s="236">
        <v>313000</v>
      </c>
      <c r="H21" s="191">
        <v>259711.61</v>
      </c>
      <c r="I21" s="454">
        <v>270000</v>
      </c>
    </row>
    <row r="22" spans="1:9">
      <c r="A22" s="252" t="s">
        <v>50</v>
      </c>
      <c r="B22" s="203">
        <v>11</v>
      </c>
      <c r="C22" s="193" t="s">
        <v>20</v>
      </c>
      <c r="D22" s="209">
        <v>3222</v>
      </c>
      <c r="E22" s="215" t="s">
        <v>77</v>
      </c>
      <c r="F22" s="191" t="s">
        <v>697</v>
      </c>
      <c r="G22" s="236"/>
      <c r="H22" s="191"/>
      <c r="I22" s="454"/>
    </row>
    <row r="23" spans="1:9">
      <c r="A23" s="252" t="s">
        <v>50</v>
      </c>
      <c r="B23" s="203">
        <v>11</v>
      </c>
      <c r="C23" s="193" t="s">
        <v>20</v>
      </c>
      <c r="D23" s="209">
        <v>3223</v>
      </c>
      <c r="E23" s="215" t="s">
        <v>78</v>
      </c>
      <c r="F23" s="191" t="s">
        <v>697</v>
      </c>
      <c r="G23" s="236">
        <v>400000</v>
      </c>
      <c r="H23" s="191">
        <v>441975.18</v>
      </c>
      <c r="I23" s="454">
        <v>526823</v>
      </c>
    </row>
    <row r="24" spans="1:9" ht="25.5">
      <c r="A24" s="252" t="s">
        <v>50</v>
      </c>
      <c r="B24" s="203">
        <v>11</v>
      </c>
      <c r="C24" s="193" t="s">
        <v>20</v>
      </c>
      <c r="D24" s="209">
        <v>3224</v>
      </c>
      <c r="E24" s="215" t="s">
        <v>62</v>
      </c>
      <c r="F24" s="191" t="s">
        <v>697</v>
      </c>
      <c r="G24" s="236">
        <v>15000</v>
      </c>
      <c r="H24" s="191">
        <v>82493.95</v>
      </c>
      <c r="I24" s="454">
        <v>90000</v>
      </c>
    </row>
    <row r="25" spans="1:9">
      <c r="A25" s="252" t="s">
        <v>50</v>
      </c>
      <c r="B25" s="203">
        <v>11</v>
      </c>
      <c r="C25" s="193" t="s">
        <v>20</v>
      </c>
      <c r="D25" s="209">
        <v>3225</v>
      </c>
      <c r="E25" s="215" t="s">
        <v>79</v>
      </c>
      <c r="F25" s="191" t="s">
        <v>697</v>
      </c>
      <c r="G25" s="236">
        <v>1000</v>
      </c>
      <c r="H25" s="191">
        <v>33620.449999999997</v>
      </c>
      <c r="I25" s="454">
        <v>40000</v>
      </c>
    </row>
    <row r="26" spans="1:9" ht="25.5">
      <c r="A26" s="252" t="s">
        <v>50</v>
      </c>
      <c r="B26" s="203">
        <v>11</v>
      </c>
      <c r="C26" s="193" t="s">
        <v>20</v>
      </c>
      <c r="D26" s="209">
        <v>3227</v>
      </c>
      <c r="E26" s="215" t="s">
        <v>90</v>
      </c>
      <c r="F26" s="191" t="s">
        <v>697</v>
      </c>
      <c r="G26" s="236"/>
      <c r="H26" s="191">
        <v>19272</v>
      </c>
      <c r="I26" s="454">
        <v>20000</v>
      </c>
    </row>
    <row r="27" spans="1:9">
      <c r="A27" s="252" t="s">
        <v>50</v>
      </c>
      <c r="B27" s="203">
        <v>11</v>
      </c>
      <c r="C27" s="193" t="s">
        <v>20</v>
      </c>
      <c r="D27" s="209">
        <v>3231</v>
      </c>
      <c r="E27" s="215" t="s">
        <v>80</v>
      </c>
      <c r="F27" s="191" t="s">
        <v>697</v>
      </c>
      <c r="G27" s="236">
        <v>150000</v>
      </c>
      <c r="H27" s="191">
        <v>119187.16</v>
      </c>
      <c r="I27" s="454">
        <v>145000</v>
      </c>
    </row>
    <row r="28" spans="1:9" ht="25.5">
      <c r="A28" s="252" t="s">
        <v>50</v>
      </c>
      <c r="B28" s="203">
        <v>11</v>
      </c>
      <c r="C28" s="193" t="s">
        <v>20</v>
      </c>
      <c r="D28" s="209">
        <v>3232</v>
      </c>
      <c r="E28" s="215" t="s">
        <v>81</v>
      </c>
      <c r="F28" s="191" t="s">
        <v>697</v>
      </c>
      <c r="G28" s="236">
        <v>50000</v>
      </c>
      <c r="H28" s="191">
        <v>31127.59</v>
      </c>
      <c r="I28" s="454">
        <v>50000</v>
      </c>
    </row>
    <row r="29" spans="1:9">
      <c r="A29" s="252" t="s">
        <v>50</v>
      </c>
      <c r="B29" s="203">
        <v>11</v>
      </c>
      <c r="C29" s="193" t="s">
        <v>20</v>
      </c>
      <c r="D29" s="209">
        <v>3233</v>
      </c>
      <c r="E29" s="215" t="s">
        <v>82</v>
      </c>
      <c r="F29" s="191" t="s">
        <v>697</v>
      </c>
      <c r="G29" s="236">
        <v>5000</v>
      </c>
      <c r="H29" s="191">
        <v>38594.92</v>
      </c>
      <c r="I29" s="454">
        <v>40000</v>
      </c>
    </row>
    <row r="30" spans="1:9">
      <c r="A30" s="252" t="s">
        <v>50</v>
      </c>
      <c r="B30" s="203">
        <v>11</v>
      </c>
      <c r="C30" s="193" t="s">
        <v>20</v>
      </c>
      <c r="D30" s="209">
        <v>3234</v>
      </c>
      <c r="E30" s="215" t="s">
        <v>88</v>
      </c>
      <c r="F30" s="191" t="s">
        <v>697</v>
      </c>
      <c r="G30" s="236">
        <v>45000</v>
      </c>
      <c r="H30" s="191">
        <v>89491.1</v>
      </c>
      <c r="I30" s="454">
        <v>100000</v>
      </c>
    </row>
    <row r="31" spans="1:9">
      <c r="A31" s="252" t="s">
        <v>50</v>
      </c>
      <c r="B31" s="203">
        <v>11</v>
      </c>
      <c r="C31" s="193" t="s">
        <v>20</v>
      </c>
      <c r="D31" s="209">
        <v>3235</v>
      </c>
      <c r="E31" s="215" t="s">
        <v>89</v>
      </c>
      <c r="F31" s="191" t="s">
        <v>697</v>
      </c>
      <c r="G31" s="236">
        <v>65000</v>
      </c>
      <c r="H31" s="191">
        <v>176821.94</v>
      </c>
      <c r="I31" s="454">
        <v>220000</v>
      </c>
    </row>
    <row r="32" spans="1:9">
      <c r="A32" s="252" t="s">
        <v>50</v>
      </c>
      <c r="B32" s="203">
        <v>11</v>
      </c>
      <c r="C32" s="193" t="s">
        <v>20</v>
      </c>
      <c r="D32" s="209">
        <v>3236</v>
      </c>
      <c r="E32" s="215" t="s">
        <v>55</v>
      </c>
      <c r="F32" s="191" t="s">
        <v>697</v>
      </c>
      <c r="G32" s="236"/>
      <c r="H32" s="191"/>
      <c r="I32" s="454"/>
    </row>
    <row r="33" spans="1:9">
      <c r="A33" s="252" t="s">
        <v>50</v>
      </c>
      <c r="B33" s="203">
        <v>11</v>
      </c>
      <c r="C33" s="193" t="s">
        <v>20</v>
      </c>
      <c r="D33" s="209">
        <v>3237</v>
      </c>
      <c r="E33" s="215" t="s">
        <v>63</v>
      </c>
      <c r="F33" s="191" t="s">
        <v>697</v>
      </c>
      <c r="G33" s="236">
        <v>247300</v>
      </c>
      <c r="H33" s="191">
        <v>176100.68</v>
      </c>
      <c r="I33" s="454">
        <v>180000</v>
      </c>
    </row>
    <row r="34" spans="1:9">
      <c r="A34" s="252" t="s">
        <v>50</v>
      </c>
      <c r="B34" s="203">
        <v>11</v>
      </c>
      <c r="C34" s="193" t="s">
        <v>20</v>
      </c>
      <c r="D34" s="209">
        <v>3238</v>
      </c>
      <c r="E34" s="215" t="s">
        <v>83</v>
      </c>
      <c r="F34" s="191" t="s">
        <v>697</v>
      </c>
      <c r="G34" s="236">
        <v>50000</v>
      </c>
      <c r="H34" s="191">
        <v>55307.48</v>
      </c>
      <c r="I34" s="454">
        <v>70000</v>
      </c>
    </row>
    <row r="35" spans="1:9">
      <c r="A35" s="252" t="s">
        <v>50</v>
      </c>
      <c r="B35" s="203">
        <v>11</v>
      </c>
      <c r="C35" s="193" t="s">
        <v>20</v>
      </c>
      <c r="D35" s="209">
        <v>3239</v>
      </c>
      <c r="E35" s="215" t="s">
        <v>67</v>
      </c>
      <c r="F35" s="191" t="s">
        <v>697</v>
      </c>
      <c r="G35" s="236">
        <v>30000</v>
      </c>
      <c r="H35" s="191">
        <v>33818.75</v>
      </c>
      <c r="I35" s="454">
        <v>40000</v>
      </c>
    </row>
    <row r="36" spans="1:9" ht="25.5">
      <c r="A36" s="252" t="s">
        <v>50</v>
      </c>
      <c r="B36" s="203">
        <v>11</v>
      </c>
      <c r="C36" s="193" t="s">
        <v>20</v>
      </c>
      <c r="D36" s="209">
        <v>3241</v>
      </c>
      <c r="E36" s="215" t="s">
        <v>68</v>
      </c>
      <c r="F36" s="191" t="s">
        <v>697</v>
      </c>
      <c r="G36" s="236">
        <v>45500</v>
      </c>
      <c r="H36" s="191">
        <v>7024.25</v>
      </c>
      <c r="I36" s="454">
        <v>10000</v>
      </c>
    </row>
    <row r="37" spans="1:9">
      <c r="A37" s="252" t="s">
        <v>50</v>
      </c>
      <c r="B37" s="203">
        <v>11</v>
      </c>
      <c r="C37" s="193" t="s">
        <v>20</v>
      </c>
      <c r="D37" s="209">
        <v>3292</v>
      </c>
      <c r="E37" s="215" t="s">
        <v>60</v>
      </c>
      <c r="F37" s="191" t="s">
        <v>697</v>
      </c>
      <c r="G37" s="236"/>
      <c r="H37" s="191">
        <v>47586.57</v>
      </c>
      <c r="I37" s="454">
        <v>48000</v>
      </c>
    </row>
    <row r="38" spans="1:9">
      <c r="A38" s="252" t="s">
        <v>50</v>
      </c>
      <c r="B38" s="203">
        <v>11</v>
      </c>
      <c r="C38" s="193" t="s">
        <v>20</v>
      </c>
      <c r="D38" s="209">
        <v>3293</v>
      </c>
      <c r="E38" s="215" t="s">
        <v>69</v>
      </c>
      <c r="F38" s="191" t="s">
        <v>697</v>
      </c>
      <c r="G38" s="236">
        <v>97000</v>
      </c>
      <c r="H38" s="191">
        <v>20293</v>
      </c>
      <c r="I38" s="454">
        <v>30000</v>
      </c>
    </row>
    <row r="39" spans="1:9">
      <c r="A39" s="252" t="s">
        <v>50</v>
      </c>
      <c r="B39" s="203">
        <v>11</v>
      </c>
      <c r="C39" s="193" t="s">
        <v>20</v>
      </c>
      <c r="D39" s="209">
        <v>3294</v>
      </c>
      <c r="E39" s="215" t="s">
        <v>70</v>
      </c>
      <c r="F39" s="191" t="s">
        <v>697</v>
      </c>
      <c r="G39" s="236">
        <v>6000</v>
      </c>
      <c r="H39" s="191">
        <v>4160.5600000000004</v>
      </c>
      <c r="I39" s="454">
        <v>6000</v>
      </c>
    </row>
    <row r="40" spans="1:9">
      <c r="A40" s="252" t="s">
        <v>50</v>
      </c>
      <c r="B40" s="203">
        <v>11</v>
      </c>
      <c r="C40" s="193" t="s">
        <v>20</v>
      </c>
      <c r="D40" s="209">
        <v>3295</v>
      </c>
      <c r="E40" s="215" t="s">
        <v>56</v>
      </c>
      <c r="F40" s="191" t="s">
        <v>697</v>
      </c>
      <c r="G40" s="236"/>
      <c r="H40" s="191">
        <v>220.59</v>
      </c>
      <c r="I40" s="454">
        <v>250</v>
      </c>
    </row>
    <row r="41" spans="1:9" ht="25.5">
      <c r="A41" s="252" t="s">
        <v>50</v>
      </c>
      <c r="B41" s="203">
        <v>11</v>
      </c>
      <c r="C41" s="193" t="s">
        <v>20</v>
      </c>
      <c r="D41" s="209">
        <v>3299</v>
      </c>
      <c r="E41" s="215" t="s">
        <v>58</v>
      </c>
      <c r="F41" s="191" t="s">
        <v>697</v>
      </c>
      <c r="G41" s="236">
        <v>10000</v>
      </c>
      <c r="H41" s="191">
        <v>34373.81</v>
      </c>
      <c r="I41" s="454">
        <v>37000</v>
      </c>
    </row>
    <row r="42" spans="1:9" ht="25.5">
      <c r="A42" s="252" t="s">
        <v>50</v>
      </c>
      <c r="B42" s="203">
        <v>11</v>
      </c>
      <c r="C42" s="193" t="s">
        <v>20</v>
      </c>
      <c r="D42" s="209">
        <v>3431</v>
      </c>
      <c r="E42" s="215" t="s">
        <v>71</v>
      </c>
      <c r="F42" s="191" t="s">
        <v>697</v>
      </c>
      <c r="G42" s="236">
        <v>2500</v>
      </c>
      <c r="H42" s="191">
        <v>7638.31</v>
      </c>
      <c r="I42" s="454">
        <v>8500</v>
      </c>
    </row>
    <row r="43" spans="1:9" ht="25.5">
      <c r="A43" s="252" t="s">
        <v>50</v>
      </c>
      <c r="B43" s="203">
        <v>11</v>
      </c>
      <c r="C43" s="193" t="s">
        <v>20</v>
      </c>
      <c r="D43" s="209">
        <v>3432</v>
      </c>
      <c r="E43" s="215" t="s">
        <v>72</v>
      </c>
      <c r="F43" s="191" t="s">
        <v>697</v>
      </c>
      <c r="G43" s="236"/>
      <c r="H43" s="191">
        <v>444.33</v>
      </c>
      <c r="I43" s="454">
        <v>500</v>
      </c>
    </row>
    <row r="44" spans="1:9">
      <c r="A44" s="252" t="s">
        <v>50</v>
      </c>
      <c r="B44" s="203">
        <v>11</v>
      </c>
      <c r="C44" s="193" t="s">
        <v>20</v>
      </c>
      <c r="D44" s="209">
        <v>3434</v>
      </c>
      <c r="E44" s="215" t="s">
        <v>98</v>
      </c>
      <c r="F44" s="191" t="s">
        <v>697</v>
      </c>
      <c r="G44" s="236"/>
      <c r="H44" s="191"/>
      <c r="I44" s="454"/>
    </row>
    <row r="45" spans="1:9" ht="25.5">
      <c r="A45" s="252" t="s">
        <v>50</v>
      </c>
      <c r="B45" s="203">
        <v>11</v>
      </c>
      <c r="C45" s="193" t="s">
        <v>20</v>
      </c>
      <c r="D45" s="209">
        <v>3721</v>
      </c>
      <c r="E45" s="215" t="s">
        <v>85</v>
      </c>
      <c r="F45" s="191" t="s">
        <v>697</v>
      </c>
      <c r="G45" s="236">
        <v>50000</v>
      </c>
      <c r="H45" s="191">
        <v>8767</v>
      </c>
      <c r="I45" s="454">
        <v>14000</v>
      </c>
    </row>
    <row r="46" spans="1:9">
      <c r="A46" s="252" t="s">
        <v>50</v>
      </c>
      <c r="B46" s="203">
        <v>11</v>
      </c>
      <c r="C46" s="193" t="s">
        <v>20</v>
      </c>
      <c r="D46" s="209">
        <v>4123</v>
      </c>
      <c r="E46" s="215" t="s">
        <v>93</v>
      </c>
      <c r="F46" s="191" t="s">
        <v>697</v>
      </c>
      <c r="G46" s="236"/>
      <c r="H46" s="191"/>
      <c r="I46" s="454"/>
    </row>
    <row r="47" spans="1:9">
      <c r="A47" s="252" t="s">
        <v>50</v>
      </c>
      <c r="B47" s="203">
        <v>11</v>
      </c>
      <c r="C47" s="193" t="s">
        <v>20</v>
      </c>
      <c r="D47" s="209">
        <v>4221</v>
      </c>
      <c r="E47" s="215" t="s">
        <v>64</v>
      </c>
      <c r="F47" s="191" t="s">
        <v>697</v>
      </c>
      <c r="G47" s="236">
        <v>113000</v>
      </c>
      <c r="H47" s="191">
        <v>192700.73</v>
      </c>
      <c r="I47" s="454">
        <v>370000</v>
      </c>
    </row>
    <row r="48" spans="1:9">
      <c r="A48" s="252" t="s">
        <v>50</v>
      </c>
      <c r="B48" s="203">
        <v>11</v>
      </c>
      <c r="C48" s="193" t="s">
        <v>20</v>
      </c>
      <c r="D48" s="209">
        <v>4222</v>
      </c>
      <c r="E48" s="215" t="s">
        <v>73</v>
      </c>
      <c r="F48" s="191" t="s">
        <v>697</v>
      </c>
      <c r="G48" s="236">
        <v>2000</v>
      </c>
      <c r="H48" s="191">
        <v>9128.99</v>
      </c>
      <c r="I48" s="454">
        <v>10000</v>
      </c>
    </row>
    <row r="49" spans="1:10">
      <c r="A49" s="252" t="s">
        <v>50</v>
      </c>
      <c r="B49" s="203">
        <v>11</v>
      </c>
      <c r="C49" s="193" t="s">
        <v>20</v>
      </c>
      <c r="D49" s="209">
        <v>4223</v>
      </c>
      <c r="E49" s="215" t="s">
        <v>91</v>
      </c>
      <c r="F49" s="191" t="s">
        <v>697</v>
      </c>
      <c r="G49" s="236"/>
      <c r="H49" s="191">
        <v>23122.400000000001</v>
      </c>
      <c r="I49" s="454">
        <v>25000</v>
      </c>
    </row>
    <row r="50" spans="1:10">
      <c r="A50" s="252" t="s">
        <v>50</v>
      </c>
      <c r="B50" s="203">
        <v>11</v>
      </c>
      <c r="C50" s="193" t="s">
        <v>20</v>
      </c>
      <c r="D50" s="209">
        <v>4224</v>
      </c>
      <c r="E50" s="215" t="s">
        <v>74</v>
      </c>
      <c r="F50" s="191" t="s">
        <v>697</v>
      </c>
      <c r="G50" s="236"/>
      <c r="H50" s="191"/>
      <c r="I50" s="454"/>
    </row>
    <row r="51" spans="1:10">
      <c r="A51" s="252" t="s">
        <v>50</v>
      </c>
      <c r="B51" s="203">
        <v>11</v>
      </c>
      <c r="C51" s="193" t="s">
        <v>20</v>
      </c>
      <c r="D51" s="209">
        <v>4225</v>
      </c>
      <c r="E51" s="215" t="s">
        <v>86</v>
      </c>
      <c r="F51" s="191" t="s">
        <v>697</v>
      </c>
      <c r="G51" s="236"/>
      <c r="H51" s="191">
        <v>23156.85</v>
      </c>
      <c r="I51" s="454">
        <v>25000</v>
      </c>
    </row>
    <row r="52" spans="1:10">
      <c r="A52" s="252" t="s">
        <v>50</v>
      </c>
      <c r="B52" s="203">
        <v>11</v>
      </c>
      <c r="C52" s="193" t="s">
        <v>20</v>
      </c>
      <c r="D52" s="209">
        <v>4226</v>
      </c>
      <c r="E52" s="215" t="s">
        <v>767</v>
      </c>
      <c r="F52" s="191" t="s">
        <v>697</v>
      </c>
      <c r="G52" s="236"/>
      <c r="H52" s="455"/>
      <c r="I52" s="454">
        <v>180000</v>
      </c>
      <c r="J52" s="457"/>
    </row>
    <row r="53" spans="1:10" ht="25.5">
      <c r="A53" s="252" t="s">
        <v>50</v>
      </c>
      <c r="B53" s="203">
        <v>11</v>
      </c>
      <c r="C53" s="193" t="s">
        <v>20</v>
      </c>
      <c r="D53" s="209">
        <v>4227</v>
      </c>
      <c r="E53" s="215" t="s">
        <v>94</v>
      </c>
      <c r="F53" s="191" t="s">
        <v>697</v>
      </c>
      <c r="G53" s="236"/>
      <c r="H53" s="191">
        <v>5198</v>
      </c>
      <c r="I53" s="454">
        <v>6000</v>
      </c>
    </row>
    <row r="54" spans="1:10">
      <c r="A54" s="252" t="s">
        <v>50</v>
      </c>
      <c r="B54" s="203">
        <v>11</v>
      </c>
      <c r="C54" s="193" t="s">
        <v>20</v>
      </c>
      <c r="D54" s="209">
        <v>4241</v>
      </c>
      <c r="E54" s="215" t="s">
        <v>75</v>
      </c>
      <c r="F54" s="191" t="s">
        <v>697</v>
      </c>
      <c r="G54" s="236">
        <v>45000</v>
      </c>
      <c r="H54" s="191">
        <v>23741.439999999999</v>
      </c>
      <c r="I54" s="454">
        <v>25000</v>
      </c>
    </row>
    <row r="55" spans="1:10">
      <c r="A55" s="252" t="s">
        <v>50</v>
      </c>
      <c r="B55" s="203">
        <v>11</v>
      </c>
      <c r="C55" s="193" t="s">
        <v>20</v>
      </c>
      <c r="D55" s="209">
        <v>4262</v>
      </c>
      <c r="E55" s="215" t="s">
        <v>87</v>
      </c>
      <c r="F55" s="191" t="s">
        <v>697</v>
      </c>
      <c r="G55" s="236"/>
      <c r="H55" s="191"/>
      <c r="I55" s="454"/>
    </row>
    <row r="56" spans="1:10" ht="25.5">
      <c r="A56" s="252" t="s">
        <v>50</v>
      </c>
      <c r="B56" s="203">
        <v>11</v>
      </c>
      <c r="C56" s="193" t="s">
        <v>20</v>
      </c>
      <c r="D56" s="209">
        <v>4312</v>
      </c>
      <c r="E56" s="215" t="s">
        <v>699</v>
      </c>
      <c r="F56" s="191" t="s">
        <v>697</v>
      </c>
      <c r="G56" s="236"/>
      <c r="H56" s="191"/>
      <c r="I56" s="454"/>
    </row>
    <row r="57" spans="1:10" ht="25.5">
      <c r="A57" s="252" t="s">
        <v>50</v>
      </c>
      <c r="B57" s="203">
        <v>11</v>
      </c>
      <c r="C57" s="193" t="s">
        <v>20</v>
      </c>
      <c r="D57" s="209">
        <v>4511</v>
      </c>
      <c r="E57" s="215" t="s">
        <v>92</v>
      </c>
      <c r="F57" s="191" t="s">
        <v>697</v>
      </c>
      <c r="G57" s="236"/>
      <c r="H57" s="191"/>
      <c r="I57" s="454"/>
    </row>
    <row r="58" spans="1:10">
      <c r="A58" s="252"/>
      <c r="B58" s="203"/>
      <c r="C58" s="193"/>
      <c r="D58" s="209"/>
      <c r="E58" s="215"/>
      <c r="F58" s="191"/>
      <c r="G58" s="236"/>
      <c r="H58" s="455"/>
      <c r="I58" s="454"/>
    </row>
    <row r="59" spans="1:10">
      <c r="A59" s="254" t="s">
        <v>50</v>
      </c>
      <c r="B59" s="204">
        <v>11</v>
      </c>
      <c r="C59" s="195" t="s">
        <v>20</v>
      </c>
      <c r="D59" s="210"/>
      <c r="E59" s="216" t="s">
        <v>170</v>
      </c>
      <c r="F59" s="196" t="s">
        <v>697</v>
      </c>
      <c r="G59" s="237">
        <f>SUM(G15:G57)</f>
        <v>2853863</v>
      </c>
      <c r="H59" s="237">
        <f>SUM(H15:H58)</f>
        <v>2053524.53</v>
      </c>
      <c r="I59" s="255">
        <f>SUM(I15:I58)</f>
        <v>2955023</v>
      </c>
    </row>
    <row r="60" spans="1:10">
      <c r="A60" s="254" t="s">
        <v>50</v>
      </c>
      <c r="B60" s="204">
        <v>11</v>
      </c>
      <c r="C60" s="195" t="s">
        <v>20</v>
      </c>
      <c r="D60" s="210">
        <v>3237</v>
      </c>
      <c r="E60" s="216" t="s">
        <v>63</v>
      </c>
      <c r="F60" s="196" t="s">
        <v>700</v>
      </c>
      <c r="G60" s="237">
        <v>0</v>
      </c>
      <c r="H60" s="237">
        <v>0</v>
      </c>
      <c r="I60" s="255">
        <v>0</v>
      </c>
    </row>
    <row r="61" spans="1:10">
      <c r="A61" s="256" t="s">
        <v>50</v>
      </c>
      <c r="B61" s="206">
        <v>11</v>
      </c>
      <c r="C61" s="197" t="s">
        <v>20</v>
      </c>
      <c r="D61" s="213"/>
      <c r="E61" s="218" t="s">
        <v>701</v>
      </c>
      <c r="F61" s="198"/>
      <c r="G61" s="239">
        <f>G14+G59+G60</f>
        <v>23663359</v>
      </c>
      <c r="H61" s="239">
        <f>H14+H59+H60</f>
        <v>19086675.07</v>
      </c>
      <c r="I61" s="257">
        <f>I14+I59+I60</f>
        <v>23483654</v>
      </c>
    </row>
    <row r="62" spans="1:10">
      <c r="A62" s="252" t="s">
        <v>50</v>
      </c>
      <c r="B62" s="203">
        <v>31</v>
      </c>
      <c r="C62" s="193" t="s">
        <v>23</v>
      </c>
      <c r="D62" s="209">
        <v>3111</v>
      </c>
      <c r="E62" s="215" t="s">
        <v>51</v>
      </c>
      <c r="F62" s="191" t="s">
        <v>702</v>
      </c>
      <c r="G62" s="236">
        <v>650000</v>
      </c>
      <c r="H62" s="191"/>
      <c r="I62" s="454"/>
    </row>
    <row r="63" spans="1:10">
      <c r="A63" s="252" t="s">
        <v>50</v>
      </c>
      <c r="B63" s="203">
        <v>31</v>
      </c>
      <c r="C63" s="193" t="s">
        <v>23</v>
      </c>
      <c r="D63" s="209">
        <v>3112</v>
      </c>
      <c r="E63" s="215" t="s">
        <v>100</v>
      </c>
      <c r="F63" s="191" t="s">
        <v>702</v>
      </c>
      <c r="G63" s="236"/>
      <c r="H63" s="191"/>
      <c r="I63" s="454"/>
    </row>
    <row r="64" spans="1:10">
      <c r="A64" s="252" t="s">
        <v>50</v>
      </c>
      <c r="B64" s="203">
        <v>31</v>
      </c>
      <c r="C64" s="193" t="s">
        <v>23</v>
      </c>
      <c r="D64" s="209">
        <v>3121</v>
      </c>
      <c r="E64" s="215" t="s">
        <v>52</v>
      </c>
      <c r="F64" s="191" t="s">
        <v>702</v>
      </c>
      <c r="G64" s="236"/>
      <c r="H64" s="191">
        <v>306925.56</v>
      </c>
      <c r="I64" s="454">
        <v>370000</v>
      </c>
    </row>
    <row r="65" spans="1:9" ht="25.5">
      <c r="A65" s="252" t="s">
        <v>50</v>
      </c>
      <c r="B65" s="203">
        <v>31</v>
      </c>
      <c r="C65" s="193" t="s">
        <v>23</v>
      </c>
      <c r="D65" s="209">
        <v>3132</v>
      </c>
      <c r="E65" s="215" t="s">
        <v>53</v>
      </c>
      <c r="F65" s="191" t="s">
        <v>702</v>
      </c>
      <c r="G65" s="236"/>
      <c r="H65" s="191"/>
      <c r="I65" s="454"/>
    </row>
    <row r="66" spans="1:9">
      <c r="A66" s="252" t="s">
        <v>50</v>
      </c>
      <c r="B66" s="203">
        <v>31</v>
      </c>
      <c r="C66" s="193" t="s">
        <v>23</v>
      </c>
      <c r="D66" s="209">
        <v>3211</v>
      </c>
      <c r="E66" s="215" t="s">
        <v>61</v>
      </c>
      <c r="F66" s="191" t="s">
        <v>702</v>
      </c>
      <c r="G66" s="236">
        <v>200345</v>
      </c>
      <c r="H66" s="191">
        <v>61176.47</v>
      </c>
      <c r="I66" s="454">
        <v>75000</v>
      </c>
    </row>
    <row r="67" spans="1:9" ht="25.5">
      <c r="A67" s="252" t="s">
        <v>50</v>
      </c>
      <c r="B67" s="203">
        <v>31</v>
      </c>
      <c r="C67" s="193" t="s">
        <v>23</v>
      </c>
      <c r="D67" s="209">
        <v>3212</v>
      </c>
      <c r="E67" s="215" t="s">
        <v>54</v>
      </c>
      <c r="F67" s="191" t="s">
        <v>702</v>
      </c>
      <c r="G67" s="236"/>
      <c r="H67" s="191"/>
      <c r="I67" s="454"/>
    </row>
    <row r="68" spans="1:9">
      <c r="A68" s="252" t="s">
        <v>50</v>
      </c>
      <c r="B68" s="203">
        <v>31</v>
      </c>
      <c r="C68" s="193" t="s">
        <v>23</v>
      </c>
      <c r="D68" s="209">
        <v>3213</v>
      </c>
      <c r="E68" s="215" t="s">
        <v>65</v>
      </c>
      <c r="F68" s="191" t="s">
        <v>702</v>
      </c>
      <c r="G68" s="236">
        <v>10000</v>
      </c>
      <c r="H68" s="191"/>
      <c r="I68" s="454"/>
    </row>
    <row r="69" spans="1:9" ht="25.5">
      <c r="A69" s="252" t="s">
        <v>50</v>
      </c>
      <c r="B69" s="203">
        <v>31</v>
      </c>
      <c r="C69" s="193" t="s">
        <v>23</v>
      </c>
      <c r="D69" s="209">
        <v>3221</v>
      </c>
      <c r="E69" s="215" t="s">
        <v>66</v>
      </c>
      <c r="F69" s="191" t="s">
        <v>702</v>
      </c>
      <c r="G69" s="236">
        <v>40000</v>
      </c>
      <c r="H69" s="191">
        <v>256.3</v>
      </c>
      <c r="I69" s="454">
        <v>1400</v>
      </c>
    </row>
    <row r="70" spans="1:9">
      <c r="A70" s="252" t="s">
        <v>50</v>
      </c>
      <c r="B70" s="203">
        <v>31</v>
      </c>
      <c r="C70" s="193" t="s">
        <v>23</v>
      </c>
      <c r="D70" s="209">
        <v>3222</v>
      </c>
      <c r="E70" s="215" t="s">
        <v>77</v>
      </c>
      <c r="F70" s="191" t="s">
        <v>702</v>
      </c>
      <c r="G70" s="236">
        <v>10000</v>
      </c>
      <c r="H70" s="191">
        <v>1530.63</v>
      </c>
      <c r="I70" s="454">
        <v>2000</v>
      </c>
    </row>
    <row r="71" spans="1:9">
      <c r="A71" s="252" t="s">
        <v>50</v>
      </c>
      <c r="B71" s="203">
        <v>31</v>
      </c>
      <c r="C71" s="193" t="s">
        <v>23</v>
      </c>
      <c r="D71" s="209">
        <v>3223</v>
      </c>
      <c r="E71" s="215" t="s">
        <v>78</v>
      </c>
      <c r="F71" s="191" t="s">
        <v>702</v>
      </c>
      <c r="G71" s="236">
        <v>500</v>
      </c>
      <c r="H71" s="191"/>
      <c r="I71" s="454"/>
    </row>
    <row r="72" spans="1:9" ht="25.5">
      <c r="A72" s="252" t="s">
        <v>50</v>
      </c>
      <c r="B72" s="203">
        <v>31</v>
      </c>
      <c r="C72" s="193" t="s">
        <v>23</v>
      </c>
      <c r="D72" s="209">
        <v>3224</v>
      </c>
      <c r="E72" s="215" t="s">
        <v>62</v>
      </c>
      <c r="F72" s="191" t="s">
        <v>702</v>
      </c>
      <c r="G72" s="236"/>
      <c r="H72" s="191"/>
      <c r="I72" s="454"/>
    </row>
    <row r="73" spans="1:9">
      <c r="A73" s="252" t="s">
        <v>50</v>
      </c>
      <c r="B73" s="203">
        <v>31</v>
      </c>
      <c r="C73" s="193" t="s">
        <v>23</v>
      </c>
      <c r="D73" s="209">
        <v>3225</v>
      </c>
      <c r="E73" s="215" t="s">
        <v>79</v>
      </c>
      <c r="F73" s="191" t="s">
        <v>702</v>
      </c>
      <c r="G73" s="236">
        <v>3250</v>
      </c>
      <c r="H73" s="191">
        <v>1408</v>
      </c>
      <c r="I73" s="454">
        <v>2000</v>
      </c>
    </row>
    <row r="74" spans="1:9" ht="25.5">
      <c r="A74" s="252" t="s">
        <v>50</v>
      </c>
      <c r="B74" s="203">
        <v>31</v>
      </c>
      <c r="C74" s="193" t="s">
        <v>23</v>
      </c>
      <c r="D74" s="209">
        <v>3227</v>
      </c>
      <c r="E74" s="215" t="s">
        <v>90</v>
      </c>
      <c r="F74" s="191" t="s">
        <v>702</v>
      </c>
      <c r="G74" s="236">
        <v>500</v>
      </c>
      <c r="H74" s="191"/>
      <c r="I74" s="454"/>
    </row>
    <row r="75" spans="1:9">
      <c r="A75" s="252" t="s">
        <v>50</v>
      </c>
      <c r="B75" s="203">
        <v>31</v>
      </c>
      <c r="C75" s="193" t="s">
        <v>23</v>
      </c>
      <c r="D75" s="209">
        <v>3231</v>
      </c>
      <c r="E75" s="215" t="s">
        <v>80</v>
      </c>
      <c r="F75" s="191" t="s">
        <v>702</v>
      </c>
      <c r="G75" s="236">
        <v>4000</v>
      </c>
      <c r="H75" s="191">
        <v>4552.6000000000004</v>
      </c>
      <c r="I75" s="454">
        <v>7000</v>
      </c>
    </row>
    <row r="76" spans="1:9" ht="25.5">
      <c r="A76" s="252" t="s">
        <v>50</v>
      </c>
      <c r="B76" s="203">
        <v>31</v>
      </c>
      <c r="C76" s="193" t="s">
        <v>23</v>
      </c>
      <c r="D76" s="209">
        <v>3232</v>
      </c>
      <c r="E76" s="215" t="s">
        <v>81</v>
      </c>
      <c r="F76" s="191" t="s">
        <v>702</v>
      </c>
      <c r="G76" s="236"/>
      <c r="H76" s="191"/>
      <c r="I76" s="454"/>
    </row>
    <row r="77" spans="1:9">
      <c r="A77" s="252" t="s">
        <v>50</v>
      </c>
      <c r="B77" s="203">
        <v>31</v>
      </c>
      <c r="C77" s="193" t="s">
        <v>23</v>
      </c>
      <c r="D77" s="209">
        <v>3233</v>
      </c>
      <c r="E77" s="215" t="s">
        <v>82</v>
      </c>
      <c r="F77" s="191" t="s">
        <v>702</v>
      </c>
      <c r="G77" s="236">
        <v>35000</v>
      </c>
      <c r="H77" s="191">
        <v>19047.28</v>
      </c>
      <c r="I77" s="454">
        <v>30000</v>
      </c>
    </row>
    <row r="78" spans="1:9">
      <c r="A78" s="252" t="s">
        <v>50</v>
      </c>
      <c r="B78" s="203">
        <v>31</v>
      </c>
      <c r="C78" s="193" t="s">
        <v>23</v>
      </c>
      <c r="D78" s="209">
        <v>3234</v>
      </c>
      <c r="E78" s="215" t="s">
        <v>88</v>
      </c>
      <c r="F78" s="191" t="s">
        <v>702</v>
      </c>
      <c r="G78" s="236">
        <v>500</v>
      </c>
      <c r="H78" s="191"/>
      <c r="I78" s="454"/>
    </row>
    <row r="79" spans="1:9">
      <c r="A79" s="252" t="s">
        <v>50</v>
      </c>
      <c r="B79" s="203">
        <v>31</v>
      </c>
      <c r="C79" s="193" t="s">
        <v>23</v>
      </c>
      <c r="D79" s="209">
        <v>3235</v>
      </c>
      <c r="E79" s="215" t="s">
        <v>89</v>
      </c>
      <c r="F79" s="191" t="s">
        <v>702</v>
      </c>
      <c r="G79" s="236">
        <v>100000</v>
      </c>
      <c r="H79" s="191">
        <v>3637.26</v>
      </c>
      <c r="I79" s="454">
        <v>10000</v>
      </c>
    </row>
    <row r="80" spans="1:9">
      <c r="A80" s="252" t="s">
        <v>50</v>
      </c>
      <c r="B80" s="203">
        <v>31</v>
      </c>
      <c r="C80" s="193" t="s">
        <v>23</v>
      </c>
      <c r="D80" s="209">
        <v>3236</v>
      </c>
      <c r="E80" s="215" t="s">
        <v>55</v>
      </c>
      <c r="F80" s="191" t="s">
        <v>702</v>
      </c>
      <c r="G80" s="236"/>
      <c r="H80" s="191"/>
      <c r="I80" s="454"/>
    </row>
    <row r="81" spans="1:9">
      <c r="A81" s="252" t="s">
        <v>50</v>
      </c>
      <c r="B81" s="203">
        <v>31</v>
      </c>
      <c r="C81" s="193" t="s">
        <v>23</v>
      </c>
      <c r="D81" s="209">
        <v>3237</v>
      </c>
      <c r="E81" s="215" t="s">
        <v>63</v>
      </c>
      <c r="F81" s="191" t="s">
        <v>702</v>
      </c>
      <c r="G81" s="236">
        <v>1000000</v>
      </c>
      <c r="H81" s="191">
        <v>1000847.66</v>
      </c>
      <c r="I81" s="454">
        <v>1300000</v>
      </c>
    </row>
    <row r="82" spans="1:9">
      <c r="A82" s="252" t="s">
        <v>50</v>
      </c>
      <c r="B82" s="203">
        <v>31</v>
      </c>
      <c r="C82" s="193" t="s">
        <v>23</v>
      </c>
      <c r="D82" s="209">
        <v>3238</v>
      </c>
      <c r="E82" s="215" t="s">
        <v>83</v>
      </c>
      <c r="F82" s="191" t="s">
        <v>702</v>
      </c>
      <c r="G82" s="236">
        <v>50000</v>
      </c>
      <c r="H82" s="191">
        <v>212</v>
      </c>
      <c r="I82" s="454">
        <v>500</v>
      </c>
    </row>
    <row r="83" spans="1:9">
      <c r="A83" s="252" t="s">
        <v>50</v>
      </c>
      <c r="B83" s="203">
        <v>31</v>
      </c>
      <c r="C83" s="193" t="s">
        <v>23</v>
      </c>
      <c r="D83" s="209">
        <v>3239</v>
      </c>
      <c r="E83" s="215" t="s">
        <v>67</v>
      </c>
      <c r="F83" s="191" t="s">
        <v>702</v>
      </c>
      <c r="G83" s="236">
        <v>200000</v>
      </c>
      <c r="H83" s="191">
        <v>146683.12</v>
      </c>
      <c r="I83" s="454">
        <v>180000</v>
      </c>
    </row>
    <row r="84" spans="1:9" ht="25.5">
      <c r="A84" s="252" t="s">
        <v>50</v>
      </c>
      <c r="B84" s="203">
        <v>31</v>
      </c>
      <c r="C84" s="193" t="s">
        <v>23</v>
      </c>
      <c r="D84" s="209">
        <v>3241</v>
      </c>
      <c r="E84" s="215" t="s">
        <v>68</v>
      </c>
      <c r="F84" s="191" t="s">
        <v>702</v>
      </c>
      <c r="G84" s="236">
        <v>35000</v>
      </c>
      <c r="H84" s="191">
        <v>19487.099999999999</v>
      </c>
      <c r="I84" s="454">
        <v>30000</v>
      </c>
    </row>
    <row r="85" spans="1:9">
      <c r="A85" s="252" t="s">
        <v>50</v>
      </c>
      <c r="B85" s="203">
        <v>31</v>
      </c>
      <c r="C85" s="193" t="s">
        <v>23</v>
      </c>
      <c r="D85" s="209">
        <v>3292</v>
      </c>
      <c r="E85" s="215" t="s">
        <v>60</v>
      </c>
      <c r="F85" s="191" t="s">
        <v>702</v>
      </c>
      <c r="G85" s="236"/>
      <c r="H85" s="191"/>
      <c r="I85" s="454"/>
    </row>
    <row r="86" spans="1:9">
      <c r="A86" s="252" t="s">
        <v>50</v>
      </c>
      <c r="B86" s="203">
        <v>31</v>
      </c>
      <c r="C86" s="193" t="s">
        <v>23</v>
      </c>
      <c r="D86" s="209">
        <v>3293</v>
      </c>
      <c r="E86" s="215" t="s">
        <v>69</v>
      </c>
      <c r="F86" s="191" t="s">
        <v>702</v>
      </c>
      <c r="G86" s="236">
        <v>100000</v>
      </c>
      <c r="H86" s="191">
        <v>30745.86</v>
      </c>
      <c r="I86" s="454">
        <v>40000</v>
      </c>
    </row>
    <row r="87" spans="1:9">
      <c r="A87" s="252" t="s">
        <v>50</v>
      </c>
      <c r="B87" s="203">
        <v>31</v>
      </c>
      <c r="C87" s="193" t="s">
        <v>23</v>
      </c>
      <c r="D87" s="209">
        <v>3294</v>
      </c>
      <c r="E87" s="215" t="s">
        <v>70</v>
      </c>
      <c r="F87" s="191" t="s">
        <v>702</v>
      </c>
      <c r="G87" s="236">
        <v>2000</v>
      </c>
      <c r="H87" s="191">
        <v>200</v>
      </c>
      <c r="I87" s="454">
        <v>1000</v>
      </c>
    </row>
    <row r="88" spans="1:9">
      <c r="A88" s="252" t="s">
        <v>50</v>
      </c>
      <c r="B88" s="203">
        <v>31</v>
      </c>
      <c r="C88" s="193" t="s">
        <v>23</v>
      </c>
      <c r="D88" s="209">
        <v>3295</v>
      </c>
      <c r="E88" s="215" t="s">
        <v>56</v>
      </c>
      <c r="F88" s="191" t="s">
        <v>702</v>
      </c>
      <c r="G88" s="236">
        <v>200</v>
      </c>
      <c r="H88" s="191"/>
      <c r="I88" s="454">
        <v>500</v>
      </c>
    </row>
    <row r="89" spans="1:9" ht="25.5">
      <c r="A89" s="252" t="s">
        <v>50</v>
      </c>
      <c r="B89" s="203">
        <v>31</v>
      </c>
      <c r="C89" s="193" t="s">
        <v>23</v>
      </c>
      <c r="D89" s="209">
        <v>3299</v>
      </c>
      <c r="E89" s="215" t="s">
        <v>58</v>
      </c>
      <c r="F89" s="191" t="s">
        <v>702</v>
      </c>
      <c r="G89" s="236">
        <v>140000</v>
      </c>
      <c r="H89" s="191">
        <v>83338.399999999994</v>
      </c>
      <c r="I89" s="454">
        <v>141000</v>
      </c>
    </row>
    <row r="90" spans="1:9" ht="25.5">
      <c r="A90" s="252" t="s">
        <v>50</v>
      </c>
      <c r="B90" s="203">
        <v>31</v>
      </c>
      <c r="C90" s="193" t="s">
        <v>23</v>
      </c>
      <c r="D90" s="209">
        <v>3431</v>
      </c>
      <c r="E90" s="215" t="s">
        <v>71</v>
      </c>
      <c r="F90" s="191" t="s">
        <v>702</v>
      </c>
      <c r="G90" s="236">
        <v>20000</v>
      </c>
      <c r="H90" s="191">
        <v>4395.09</v>
      </c>
      <c r="I90" s="454">
        <v>7000</v>
      </c>
    </row>
    <row r="91" spans="1:9" ht="25.5">
      <c r="A91" s="252" t="s">
        <v>50</v>
      </c>
      <c r="B91" s="203">
        <v>31</v>
      </c>
      <c r="C91" s="193" t="s">
        <v>23</v>
      </c>
      <c r="D91" s="209">
        <v>3432</v>
      </c>
      <c r="E91" s="215" t="s">
        <v>72</v>
      </c>
      <c r="F91" s="191" t="s">
        <v>702</v>
      </c>
      <c r="G91" s="236">
        <v>3000</v>
      </c>
      <c r="H91" s="191">
        <v>1161.25</v>
      </c>
      <c r="I91" s="454">
        <v>1500</v>
      </c>
    </row>
    <row r="92" spans="1:9">
      <c r="A92" s="252" t="s">
        <v>50</v>
      </c>
      <c r="B92" s="203">
        <v>31</v>
      </c>
      <c r="C92" s="193" t="s">
        <v>23</v>
      </c>
      <c r="D92" s="209">
        <v>3433</v>
      </c>
      <c r="E92" s="215" t="s">
        <v>97</v>
      </c>
      <c r="F92" s="191" t="s">
        <v>702</v>
      </c>
      <c r="G92" s="236">
        <v>50</v>
      </c>
      <c r="H92" s="191"/>
      <c r="I92" s="454">
        <v>100</v>
      </c>
    </row>
    <row r="93" spans="1:9">
      <c r="A93" s="252" t="s">
        <v>50</v>
      </c>
      <c r="B93" s="203">
        <v>31</v>
      </c>
      <c r="C93" s="193" t="s">
        <v>23</v>
      </c>
      <c r="D93" s="209">
        <v>3434</v>
      </c>
      <c r="E93" s="215" t="s">
        <v>98</v>
      </c>
      <c r="F93" s="191" t="s">
        <v>702</v>
      </c>
      <c r="G93" s="236"/>
      <c r="H93" s="191"/>
      <c r="I93" s="454"/>
    </row>
    <row r="94" spans="1:9" ht="25.5">
      <c r="A94" s="252" t="s">
        <v>50</v>
      </c>
      <c r="B94" s="203">
        <v>31</v>
      </c>
      <c r="C94" s="193" t="s">
        <v>23</v>
      </c>
      <c r="D94" s="209">
        <v>3721</v>
      </c>
      <c r="E94" s="215" t="s">
        <v>85</v>
      </c>
      <c r="F94" s="191" t="s">
        <v>702</v>
      </c>
      <c r="G94" s="236"/>
      <c r="H94" s="191"/>
      <c r="I94" s="454"/>
    </row>
    <row r="95" spans="1:9">
      <c r="A95" s="252" t="s">
        <v>50</v>
      </c>
      <c r="B95" s="203">
        <v>31</v>
      </c>
      <c r="C95" s="193" t="s">
        <v>23</v>
      </c>
      <c r="D95" s="209">
        <v>3811</v>
      </c>
      <c r="E95" s="215" t="s">
        <v>57</v>
      </c>
      <c r="F95" s="191" t="s">
        <v>702</v>
      </c>
      <c r="G95" s="236">
        <v>15000</v>
      </c>
      <c r="H95" s="191">
        <v>15000</v>
      </c>
      <c r="I95" s="454">
        <v>17000</v>
      </c>
    </row>
    <row r="96" spans="1:9">
      <c r="A96" s="252" t="s">
        <v>50</v>
      </c>
      <c r="B96" s="203">
        <v>31</v>
      </c>
      <c r="C96" s="193" t="s">
        <v>23</v>
      </c>
      <c r="D96" s="209">
        <v>4212</v>
      </c>
      <c r="E96" s="215" t="s">
        <v>59</v>
      </c>
      <c r="F96" s="191" t="s">
        <v>702</v>
      </c>
      <c r="G96" s="236"/>
      <c r="H96" s="191"/>
      <c r="I96" s="454"/>
    </row>
    <row r="97" spans="1:9">
      <c r="A97" s="252" t="s">
        <v>50</v>
      </c>
      <c r="B97" s="203">
        <v>31</v>
      </c>
      <c r="C97" s="193" t="s">
        <v>23</v>
      </c>
      <c r="D97" s="209">
        <v>4221</v>
      </c>
      <c r="E97" s="215" t="s">
        <v>64</v>
      </c>
      <c r="F97" s="191" t="s">
        <v>702</v>
      </c>
      <c r="G97" s="236">
        <v>40000</v>
      </c>
      <c r="H97" s="191">
        <v>730.55</v>
      </c>
      <c r="I97" s="454">
        <v>1000</v>
      </c>
    </row>
    <row r="98" spans="1:9">
      <c r="A98" s="252" t="s">
        <v>50</v>
      </c>
      <c r="B98" s="203">
        <v>31</v>
      </c>
      <c r="C98" s="193" t="s">
        <v>23</v>
      </c>
      <c r="D98" s="209">
        <v>4222</v>
      </c>
      <c r="E98" s="215" t="s">
        <v>73</v>
      </c>
      <c r="F98" s="191" t="s">
        <v>702</v>
      </c>
      <c r="G98" s="236"/>
      <c r="H98" s="191"/>
      <c r="I98" s="454"/>
    </row>
    <row r="99" spans="1:9">
      <c r="A99" s="252" t="s">
        <v>50</v>
      </c>
      <c r="B99" s="203">
        <v>31</v>
      </c>
      <c r="C99" s="193" t="s">
        <v>23</v>
      </c>
      <c r="D99" s="209">
        <v>4224</v>
      </c>
      <c r="E99" s="215" t="s">
        <v>74</v>
      </c>
      <c r="F99" s="191" t="s">
        <v>702</v>
      </c>
      <c r="G99" s="236"/>
      <c r="H99" s="191"/>
      <c r="I99" s="454"/>
    </row>
    <row r="100" spans="1:9">
      <c r="A100" s="252" t="s">
        <v>50</v>
      </c>
      <c r="B100" s="203">
        <v>31</v>
      </c>
      <c r="C100" s="193" t="s">
        <v>23</v>
      </c>
      <c r="D100" s="209">
        <v>4225</v>
      </c>
      <c r="E100" s="215" t="s">
        <v>86</v>
      </c>
      <c r="F100" s="191" t="s">
        <v>702</v>
      </c>
      <c r="G100" s="236"/>
      <c r="H100" s="191"/>
      <c r="I100" s="454"/>
    </row>
    <row r="101" spans="1:9">
      <c r="A101" s="252" t="s">
        <v>50</v>
      </c>
      <c r="B101" s="203">
        <v>31</v>
      </c>
      <c r="C101" s="193" t="s">
        <v>23</v>
      </c>
      <c r="D101" s="209">
        <v>4226</v>
      </c>
      <c r="E101" s="215" t="s">
        <v>103</v>
      </c>
      <c r="F101" s="191" t="s">
        <v>702</v>
      </c>
      <c r="G101" s="236"/>
      <c r="H101" s="191"/>
      <c r="I101" s="454"/>
    </row>
    <row r="102" spans="1:9" ht="25.5">
      <c r="A102" s="252" t="s">
        <v>50</v>
      </c>
      <c r="B102" s="203">
        <v>31</v>
      </c>
      <c r="C102" s="193" t="s">
        <v>23</v>
      </c>
      <c r="D102" s="209">
        <v>4231</v>
      </c>
      <c r="E102" s="215" t="s">
        <v>104</v>
      </c>
      <c r="F102" s="191" t="s">
        <v>702</v>
      </c>
      <c r="G102" s="236"/>
      <c r="H102" s="191"/>
      <c r="I102" s="454"/>
    </row>
    <row r="103" spans="1:9">
      <c r="A103" s="252" t="s">
        <v>50</v>
      </c>
      <c r="B103" s="203">
        <v>31</v>
      </c>
      <c r="C103" s="193" t="s">
        <v>23</v>
      </c>
      <c r="D103" s="209">
        <v>4241</v>
      </c>
      <c r="E103" s="215" t="s">
        <v>75</v>
      </c>
      <c r="F103" s="191" t="s">
        <v>702</v>
      </c>
      <c r="G103" s="236"/>
      <c r="H103" s="191"/>
      <c r="I103" s="454"/>
    </row>
    <row r="104" spans="1:9" ht="25.5">
      <c r="A104" s="252" t="s">
        <v>50</v>
      </c>
      <c r="B104" s="203">
        <v>31</v>
      </c>
      <c r="C104" s="193" t="s">
        <v>23</v>
      </c>
      <c r="D104" s="209">
        <v>4511</v>
      </c>
      <c r="E104" s="215" t="s">
        <v>92</v>
      </c>
      <c r="F104" s="191" t="s">
        <v>702</v>
      </c>
      <c r="G104" s="236"/>
      <c r="H104" s="191"/>
      <c r="I104" s="454"/>
    </row>
    <row r="105" spans="1:9">
      <c r="A105" s="256" t="s">
        <v>50</v>
      </c>
      <c r="B105" s="206">
        <v>31</v>
      </c>
      <c r="C105" s="197" t="s">
        <v>23</v>
      </c>
      <c r="D105" s="213"/>
      <c r="E105" s="218" t="s">
        <v>170</v>
      </c>
      <c r="F105" s="198" t="s">
        <v>702</v>
      </c>
      <c r="G105" s="239">
        <f>SUM(G62:G104)</f>
        <v>2659345</v>
      </c>
      <c r="H105" s="239">
        <f>SUM(H62:H104)</f>
        <v>1701335.1300000001</v>
      </c>
      <c r="I105" s="257">
        <f>SUM(I62:I104)</f>
        <v>2217000</v>
      </c>
    </row>
    <row r="106" spans="1:9" ht="25.5">
      <c r="A106" s="252" t="s">
        <v>50</v>
      </c>
      <c r="B106" s="203">
        <v>43</v>
      </c>
      <c r="C106" s="193" t="s">
        <v>28</v>
      </c>
      <c r="D106" s="209">
        <v>3111</v>
      </c>
      <c r="E106" s="215" t="s">
        <v>51</v>
      </c>
      <c r="F106" s="191" t="s">
        <v>703</v>
      </c>
      <c r="G106" s="236">
        <v>0</v>
      </c>
      <c r="H106" s="191"/>
      <c r="I106" s="454"/>
    </row>
    <row r="107" spans="1:9" ht="25.5">
      <c r="A107" s="252" t="s">
        <v>50</v>
      </c>
      <c r="B107" s="203">
        <v>43</v>
      </c>
      <c r="C107" s="193" t="s">
        <v>28</v>
      </c>
      <c r="D107" s="209">
        <v>3132</v>
      </c>
      <c r="E107" s="215" t="s">
        <v>53</v>
      </c>
      <c r="F107" s="191" t="s">
        <v>703</v>
      </c>
      <c r="G107" s="236">
        <v>0</v>
      </c>
      <c r="H107" s="191"/>
      <c r="I107" s="454"/>
    </row>
    <row r="108" spans="1:9" ht="25.5">
      <c r="A108" s="252" t="s">
        <v>50</v>
      </c>
      <c r="B108" s="203">
        <v>43</v>
      </c>
      <c r="C108" s="193" t="s">
        <v>28</v>
      </c>
      <c r="D108" s="209">
        <v>3211</v>
      </c>
      <c r="E108" s="215" t="s">
        <v>61</v>
      </c>
      <c r="F108" s="191" t="s">
        <v>703</v>
      </c>
      <c r="G108" s="236">
        <v>0</v>
      </c>
      <c r="H108" s="191"/>
      <c r="I108" s="454"/>
    </row>
    <row r="109" spans="1:9" ht="25.5">
      <c r="A109" s="252" t="s">
        <v>50</v>
      </c>
      <c r="B109" s="203">
        <v>43</v>
      </c>
      <c r="C109" s="193" t="s">
        <v>28</v>
      </c>
      <c r="D109" s="209">
        <v>3212</v>
      </c>
      <c r="E109" s="215" t="s">
        <v>54</v>
      </c>
      <c r="F109" s="191" t="s">
        <v>703</v>
      </c>
      <c r="G109" s="236">
        <v>0</v>
      </c>
      <c r="H109" s="191"/>
      <c r="I109" s="454"/>
    </row>
    <row r="110" spans="1:9" ht="25.5">
      <c r="A110" s="252" t="s">
        <v>50</v>
      </c>
      <c r="B110" s="203">
        <v>43</v>
      </c>
      <c r="C110" s="193" t="s">
        <v>28</v>
      </c>
      <c r="D110" s="209">
        <v>3233</v>
      </c>
      <c r="E110" s="215" t="s">
        <v>82</v>
      </c>
      <c r="F110" s="191" t="s">
        <v>703</v>
      </c>
      <c r="G110" s="236">
        <v>0</v>
      </c>
      <c r="H110" s="191"/>
      <c r="I110" s="454"/>
    </row>
    <row r="111" spans="1:9" ht="25.5">
      <c r="A111" s="252" t="s">
        <v>50</v>
      </c>
      <c r="B111" s="203">
        <v>43</v>
      </c>
      <c r="C111" s="193" t="s">
        <v>28</v>
      </c>
      <c r="D111" s="209">
        <v>3235</v>
      </c>
      <c r="E111" s="215" t="s">
        <v>89</v>
      </c>
      <c r="F111" s="191" t="s">
        <v>703</v>
      </c>
      <c r="G111" s="236">
        <v>0</v>
      </c>
      <c r="H111" s="191"/>
      <c r="I111" s="454"/>
    </row>
    <row r="112" spans="1:9" ht="25.5">
      <c r="A112" s="252" t="s">
        <v>50</v>
      </c>
      <c r="B112" s="203">
        <v>43</v>
      </c>
      <c r="C112" s="193" t="s">
        <v>28</v>
      </c>
      <c r="D112" s="209">
        <v>3239</v>
      </c>
      <c r="E112" s="215" t="s">
        <v>67</v>
      </c>
      <c r="F112" s="191" t="s">
        <v>703</v>
      </c>
      <c r="G112" s="236">
        <v>0</v>
      </c>
      <c r="H112" s="191"/>
      <c r="I112" s="454"/>
    </row>
    <row r="113" spans="1:9" ht="25.5">
      <c r="A113" s="252" t="s">
        <v>50</v>
      </c>
      <c r="B113" s="203">
        <v>43</v>
      </c>
      <c r="C113" s="193" t="s">
        <v>28</v>
      </c>
      <c r="D113" s="209">
        <v>3241</v>
      </c>
      <c r="E113" s="215" t="s">
        <v>68</v>
      </c>
      <c r="F113" s="191" t="s">
        <v>703</v>
      </c>
      <c r="G113" s="236">
        <v>0</v>
      </c>
      <c r="H113" s="191"/>
      <c r="I113" s="454"/>
    </row>
    <row r="114" spans="1:9" ht="25.5">
      <c r="A114" s="252" t="s">
        <v>50</v>
      </c>
      <c r="B114" s="203">
        <v>43</v>
      </c>
      <c r="C114" s="193" t="s">
        <v>28</v>
      </c>
      <c r="D114" s="209">
        <v>3293</v>
      </c>
      <c r="E114" s="215" t="s">
        <v>69</v>
      </c>
      <c r="F114" s="191" t="s">
        <v>703</v>
      </c>
      <c r="G114" s="236">
        <v>0</v>
      </c>
      <c r="H114" s="191"/>
      <c r="I114" s="454"/>
    </row>
    <row r="115" spans="1:9" ht="25.5">
      <c r="A115" s="252" t="s">
        <v>50</v>
      </c>
      <c r="B115" s="203">
        <v>43</v>
      </c>
      <c r="C115" s="193" t="s">
        <v>28</v>
      </c>
      <c r="D115" s="209">
        <v>4221</v>
      </c>
      <c r="E115" s="215" t="s">
        <v>64</v>
      </c>
      <c r="F115" s="191" t="s">
        <v>703</v>
      </c>
      <c r="G115" s="236">
        <v>0</v>
      </c>
      <c r="H115" s="191"/>
      <c r="I115" s="454"/>
    </row>
    <row r="116" spans="1:9" ht="25.5">
      <c r="A116" s="252" t="s">
        <v>50</v>
      </c>
      <c r="B116" s="203">
        <v>43</v>
      </c>
      <c r="C116" s="193" t="s">
        <v>28</v>
      </c>
      <c r="D116" s="209">
        <v>3237</v>
      </c>
      <c r="E116" s="215" t="s">
        <v>63</v>
      </c>
      <c r="F116" s="191" t="s">
        <v>703</v>
      </c>
      <c r="G116" s="236">
        <v>0</v>
      </c>
      <c r="H116" s="191"/>
      <c r="I116" s="454"/>
    </row>
    <row r="117" spans="1:9" ht="25.5">
      <c r="A117" s="254" t="s">
        <v>50</v>
      </c>
      <c r="B117" s="204">
        <v>43</v>
      </c>
      <c r="C117" s="195" t="s">
        <v>28</v>
      </c>
      <c r="D117" s="210"/>
      <c r="E117" s="216" t="s">
        <v>170</v>
      </c>
      <c r="F117" s="196" t="s">
        <v>703</v>
      </c>
      <c r="G117" s="237">
        <f>SUM(G106:G116)</f>
        <v>0</v>
      </c>
      <c r="H117" s="237">
        <f t="shared" ref="H117:I117" si="1">SUM(H106:H116)</f>
        <v>0</v>
      </c>
      <c r="I117" s="255">
        <f t="shared" si="1"/>
        <v>0</v>
      </c>
    </row>
    <row r="118" spans="1:9" ht="25.5">
      <c r="A118" s="252" t="s">
        <v>50</v>
      </c>
      <c r="B118" s="203">
        <v>43</v>
      </c>
      <c r="C118" s="193" t="s">
        <v>28</v>
      </c>
      <c r="D118" s="209">
        <v>3111</v>
      </c>
      <c r="E118" s="215" t="s">
        <v>51</v>
      </c>
      <c r="F118" s="191" t="s">
        <v>702</v>
      </c>
      <c r="G118" s="236">
        <v>4207000</v>
      </c>
      <c r="H118" s="191">
        <v>111892.36</v>
      </c>
      <c r="I118" s="454">
        <v>135000</v>
      </c>
    </row>
    <row r="119" spans="1:9" ht="25.5">
      <c r="A119" s="252" t="s">
        <v>50</v>
      </c>
      <c r="B119" s="203">
        <v>43</v>
      </c>
      <c r="C119" s="193" t="s">
        <v>28</v>
      </c>
      <c r="D119" s="209">
        <v>3121</v>
      </c>
      <c r="E119" s="215" t="s">
        <v>52</v>
      </c>
      <c r="F119" s="191" t="s">
        <v>702</v>
      </c>
      <c r="G119" s="236"/>
      <c r="H119" s="191">
        <v>3158909.82</v>
      </c>
      <c r="I119" s="454">
        <v>4200000</v>
      </c>
    </row>
    <row r="120" spans="1:9" ht="25.5">
      <c r="A120" s="252" t="s">
        <v>50</v>
      </c>
      <c r="B120" s="203">
        <v>43</v>
      </c>
      <c r="C120" s="193" t="s">
        <v>28</v>
      </c>
      <c r="D120" s="209">
        <v>3132</v>
      </c>
      <c r="E120" s="215" t="s">
        <v>53</v>
      </c>
      <c r="F120" s="191" t="s">
        <v>702</v>
      </c>
      <c r="G120" s="236">
        <v>694155</v>
      </c>
      <c r="H120" s="191">
        <v>18462.259999999998</v>
      </c>
      <c r="I120" s="454">
        <v>22275</v>
      </c>
    </row>
    <row r="121" spans="1:9" ht="25.5">
      <c r="A121" s="252" t="s">
        <v>50</v>
      </c>
      <c r="B121" s="203">
        <v>43</v>
      </c>
      <c r="C121" s="193" t="s">
        <v>28</v>
      </c>
      <c r="D121" s="209">
        <v>3211</v>
      </c>
      <c r="E121" s="215" t="s">
        <v>61</v>
      </c>
      <c r="F121" s="191" t="s">
        <v>702</v>
      </c>
      <c r="G121" s="236">
        <v>517200</v>
      </c>
      <c r="H121" s="191">
        <v>162773.63</v>
      </c>
      <c r="I121" s="454">
        <v>200000</v>
      </c>
    </row>
    <row r="122" spans="1:9" ht="25.5">
      <c r="A122" s="252" t="s">
        <v>50</v>
      </c>
      <c r="B122" s="203">
        <v>43</v>
      </c>
      <c r="C122" s="193" t="s">
        <v>28</v>
      </c>
      <c r="D122" s="209">
        <v>3212</v>
      </c>
      <c r="E122" s="215" t="s">
        <v>54</v>
      </c>
      <c r="F122" s="191" t="s">
        <v>702</v>
      </c>
      <c r="G122" s="236"/>
      <c r="H122" s="191">
        <v>1851.12</v>
      </c>
      <c r="I122" s="454">
        <v>2000</v>
      </c>
    </row>
    <row r="123" spans="1:9" ht="25.5">
      <c r="A123" s="252" t="s">
        <v>50</v>
      </c>
      <c r="B123" s="203">
        <v>43</v>
      </c>
      <c r="C123" s="193" t="s">
        <v>28</v>
      </c>
      <c r="D123" s="209">
        <v>3213</v>
      </c>
      <c r="E123" s="215" t="s">
        <v>65</v>
      </c>
      <c r="F123" s="191" t="s">
        <v>702</v>
      </c>
      <c r="G123" s="236">
        <v>110000</v>
      </c>
      <c r="H123" s="191">
        <v>27612.6</v>
      </c>
      <c r="I123" s="454">
        <v>30000</v>
      </c>
    </row>
    <row r="124" spans="1:9" ht="25.5">
      <c r="A124" s="252" t="s">
        <v>50</v>
      </c>
      <c r="B124" s="203">
        <v>43</v>
      </c>
      <c r="C124" s="193" t="s">
        <v>28</v>
      </c>
      <c r="D124" s="209">
        <v>3214</v>
      </c>
      <c r="E124" s="215" t="s">
        <v>76</v>
      </c>
      <c r="F124" s="191" t="s">
        <v>702</v>
      </c>
      <c r="G124" s="236">
        <v>2000</v>
      </c>
      <c r="H124" s="191">
        <v>2742.74</v>
      </c>
      <c r="I124" s="454">
        <v>5000</v>
      </c>
    </row>
    <row r="125" spans="1:9" ht="25.5">
      <c r="A125" s="252" t="s">
        <v>50</v>
      </c>
      <c r="B125" s="203">
        <v>43</v>
      </c>
      <c r="C125" s="193" t="s">
        <v>28</v>
      </c>
      <c r="D125" s="209">
        <v>3221</v>
      </c>
      <c r="E125" s="215" t="s">
        <v>66</v>
      </c>
      <c r="F125" s="191" t="s">
        <v>702</v>
      </c>
      <c r="G125" s="236">
        <v>182500</v>
      </c>
      <c r="H125" s="191">
        <v>113790.05</v>
      </c>
      <c r="I125" s="454">
        <v>150000</v>
      </c>
    </row>
    <row r="126" spans="1:9" ht="25.5">
      <c r="A126" s="252" t="s">
        <v>50</v>
      </c>
      <c r="B126" s="203">
        <v>43</v>
      </c>
      <c r="C126" s="193" t="s">
        <v>28</v>
      </c>
      <c r="D126" s="209">
        <v>3222</v>
      </c>
      <c r="E126" s="215" t="s">
        <v>77</v>
      </c>
      <c r="F126" s="191" t="s">
        <v>702</v>
      </c>
      <c r="G126" s="236"/>
      <c r="H126" s="191"/>
      <c r="I126" s="454"/>
    </row>
    <row r="127" spans="1:9" ht="25.5">
      <c r="A127" s="252" t="s">
        <v>50</v>
      </c>
      <c r="B127" s="203">
        <v>43</v>
      </c>
      <c r="C127" s="193" t="s">
        <v>28</v>
      </c>
      <c r="D127" s="209">
        <v>3223</v>
      </c>
      <c r="E127" s="215" t="s">
        <v>78</v>
      </c>
      <c r="F127" s="191" t="s">
        <v>702</v>
      </c>
      <c r="G127" s="236">
        <v>66700</v>
      </c>
      <c r="H127" s="191">
        <v>20280.87</v>
      </c>
      <c r="I127" s="454">
        <v>50000</v>
      </c>
    </row>
    <row r="128" spans="1:9" ht="25.5">
      <c r="A128" s="252" t="s">
        <v>50</v>
      </c>
      <c r="B128" s="203">
        <v>43</v>
      </c>
      <c r="C128" s="193" t="s">
        <v>28</v>
      </c>
      <c r="D128" s="209">
        <v>3224</v>
      </c>
      <c r="E128" s="215" t="s">
        <v>62</v>
      </c>
      <c r="F128" s="191" t="s">
        <v>702</v>
      </c>
      <c r="G128" s="236">
        <v>20000</v>
      </c>
      <c r="H128" s="191">
        <v>10230.790000000001</v>
      </c>
      <c r="I128" s="454">
        <v>15000</v>
      </c>
    </row>
    <row r="129" spans="1:9" ht="25.5">
      <c r="A129" s="252" t="s">
        <v>50</v>
      </c>
      <c r="B129" s="203">
        <v>43</v>
      </c>
      <c r="C129" s="193" t="s">
        <v>28</v>
      </c>
      <c r="D129" s="209">
        <v>3225</v>
      </c>
      <c r="E129" s="215" t="s">
        <v>79</v>
      </c>
      <c r="F129" s="191" t="s">
        <v>702</v>
      </c>
      <c r="G129" s="236">
        <v>1000</v>
      </c>
      <c r="H129" s="191">
        <v>1638.74</v>
      </c>
      <c r="I129" s="454">
        <v>2000</v>
      </c>
    </row>
    <row r="130" spans="1:9" ht="25.5">
      <c r="A130" s="252" t="s">
        <v>50</v>
      </c>
      <c r="B130" s="203">
        <v>43</v>
      </c>
      <c r="C130" s="193" t="s">
        <v>28</v>
      </c>
      <c r="D130" s="209">
        <v>3227</v>
      </c>
      <c r="E130" s="215" t="s">
        <v>90</v>
      </c>
      <c r="F130" s="191" t="s">
        <v>702</v>
      </c>
      <c r="G130" s="236">
        <v>2500</v>
      </c>
      <c r="H130" s="191">
        <v>7322.5</v>
      </c>
      <c r="I130" s="454">
        <v>8000</v>
      </c>
    </row>
    <row r="131" spans="1:9" ht="25.5">
      <c r="A131" s="252" t="s">
        <v>50</v>
      </c>
      <c r="B131" s="203">
        <v>43</v>
      </c>
      <c r="C131" s="193" t="s">
        <v>28</v>
      </c>
      <c r="D131" s="209">
        <v>3231</v>
      </c>
      <c r="E131" s="215" t="s">
        <v>80</v>
      </c>
      <c r="F131" s="191" t="s">
        <v>702</v>
      </c>
      <c r="G131" s="236">
        <v>60500</v>
      </c>
      <c r="H131" s="191">
        <v>8518.36</v>
      </c>
      <c r="I131" s="454">
        <v>12000</v>
      </c>
    </row>
    <row r="132" spans="1:9" ht="25.5">
      <c r="A132" s="252" t="s">
        <v>50</v>
      </c>
      <c r="B132" s="203">
        <v>43</v>
      </c>
      <c r="C132" s="193" t="s">
        <v>28</v>
      </c>
      <c r="D132" s="209">
        <v>3232</v>
      </c>
      <c r="E132" s="215" t="s">
        <v>81</v>
      </c>
      <c r="F132" s="191" t="s">
        <v>702</v>
      </c>
      <c r="G132" s="236">
        <v>222000</v>
      </c>
      <c r="H132" s="191">
        <v>38855.870000000003</v>
      </c>
      <c r="I132" s="454">
        <v>40000</v>
      </c>
    </row>
    <row r="133" spans="1:9" ht="25.5">
      <c r="A133" s="252" t="s">
        <v>50</v>
      </c>
      <c r="B133" s="203">
        <v>43</v>
      </c>
      <c r="C133" s="193" t="s">
        <v>28</v>
      </c>
      <c r="D133" s="209">
        <v>3233</v>
      </c>
      <c r="E133" s="215" t="s">
        <v>82</v>
      </c>
      <c r="F133" s="191" t="s">
        <v>702</v>
      </c>
      <c r="G133" s="236">
        <v>150000</v>
      </c>
      <c r="H133" s="191">
        <v>225787.89</v>
      </c>
      <c r="I133" s="454">
        <v>300000</v>
      </c>
    </row>
    <row r="134" spans="1:9" ht="25.5">
      <c r="A134" s="252" t="s">
        <v>50</v>
      </c>
      <c r="B134" s="203">
        <v>43</v>
      </c>
      <c r="C134" s="193" t="s">
        <v>28</v>
      </c>
      <c r="D134" s="209">
        <v>3234</v>
      </c>
      <c r="E134" s="215" t="s">
        <v>88</v>
      </c>
      <c r="F134" s="191" t="s">
        <v>702</v>
      </c>
      <c r="G134" s="236">
        <v>8500</v>
      </c>
      <c r="H134" s="191">
        <v>9139.49</v>
      </c>
      <c r="I134" s="454">
        <v>10000</v>
      </c>
    </row>
    <row r="135" spans="1:9" ht="25.5">
      <c r="A135" s="252" t="s">
        <v>50</v>
      </c>
      <c r="B135" s="203">
        <v>43</v>
      </c>
      <c r="C135" s="193" t="s">
        <v>28</v>
      </c>
      <c r="D135" s="209">
        <v>3235</v>
      </c>
      <c r="E135" s="215" t="s">
        <v>89</v>
      </c>
      <c r="F135" s="191" t="s">
        <v>702</v>
      </c>
      <c r="G135" s="236">
        <v>65000</v>
      </c>
      <c r="H135" s="191">
        <v>128814.12</v>
      </c>
      <c r="I135" s="454">
        <v>170000</v>
      </c>
    </row>
    <row r="136" spans="1:9" ht="25.5">
      <c r="A136" s="252" t="s">
        <v>50</v>
      </c>
      <c r="B136" s="203">
        <v>43</v>
      </c>
      <c r="C136" s="193" t="s">
        <v>28</v>
      </c>
      <c r="D136" s="209">
        <v>3236</v>
      </c>
      <c r="E136" s="215" t="s">
        <v>55</v>
      </c>
      <c r="F136" s="191" t="s">
        <v>702</v>
      </c>
      <c r="G136" s="236">
        <v>180000</v>
      </c>
      <c r="H136" s="191">
        <v>128315</v>
      </c>
      <c r="I136" s="454">
        <v>140000</v>
      </c>
    </row>
    <row r="137" spans="1:9" ht="25.5">
      <c r="A137" s="252" t="s">
        <v>50</v>
      </c>
      <c r="B137" s="203">
        <v>43</v>
      </c>
      <c r="C137" s="193" t="s">
        <v>28</v>
      </c>
      <c r="D137" s="209">
        <v>3237</v>
      </c>
      <c r="E137" s="215" t="s">
        <v>63</v>
      </c>
      <c r="F137" s="191" t="s">
        <v>702</v>
      </c>
      <c r="G137" s="236">
        <v>1300000</v>
      </c>
      <c r="H137" s="191">
        <v>1078203.3999999999</v>
      </c>
      <c r="I137" s="454">
        <v>1300000</v>
      </c>
    </row>
    <row r="138" spans="1:9" ht="25.5">
      <c r="A138" s="252" t="s">
        <v>50</v>
      </c>
      <c r="B138" s="203">
        <v>43</v>
      </c>
      <c r="C138" s="193" t="s">
        <v>28</v>
      </c>
      <c r="D138" s="209">
        <v>3238</v>
      </c>
      <c r="E138" s="215" t="s">
        <v>83</v>
      </c>
      <c r="F138" s="191" t="s">
        <v>702</v>
      </c>
      <c r="G138" s="236">
        <v>45000</v>
      </c>
      <c r="H138" s="191">
        <v>7959</v>
      </c>
      <c r="I138" s="454">
        <v>15000</v>
      </c>
    </row>
    <row r="139" spans="1:9" ht="25.5">
      <c r="A139" s="252" t="s">
        <v>50</v>
      </c>
      <c r="B139" s="203">
        <v>43</v>
      </c>
      <c r="C139" s="193" t="s">
        <v>28</v>
      </c>
      <c r="D139" s="209">
        <v>3239</v>
      </c>
      <c r="E139" s="215" t="s">
        <v>67</v>
      </c>
      <c r="F139" s="191" t="s">
        <v>702</v>
      </c>
      <c r="G139" s="236">
        <v>210000</v>
      </c>
      <c r="H139" s="191">
        <v>105124.75</v>
      </c>
      <c r="I139" s="454">
        <v>130000</v>
      </c>
    </row>
    <row r="140" spans="1:9" ht="25.5">
      <c r="A140" s="252" t="s">
        <v>50</v>
      </c>
      <c r="B140" s="203">
        <v>43</v>
      </c>
      <c r="C140" s="193" t="s">
        <v>28</v>
      </c>
      <c r="D140" s="209">
        <v>3241</v>
      </c>
      <c r="E140" s="215" t="s">
        <v>68</v>
      </c>
      <c r="F140" s="191" t="s">
        <v>702</v>
      </c>
      <c r="G140" s="236">
        <v>100000</v>
      </c>
      <c r="H140" s="191">
        <v>30902.82</v>
      </c>
      <c r="I140" s="454">
        <v>39000</v>
      </c>
    </row>
    <row r="141" spans="1:9" ht="25.5">
      <c r="A141" s="252" t="s">
        <v>50</v>
      </c>
      <c r="B141" s="203">
        <v>43</v>
      </c>
      <c r="C141" s="193" t="s">
        <v>28</v>
      </c>
      <c r="D141" s="209">
        <v>3291</v>
      </c>
      <c r="E141" s="215" t="s">
        <v>96</v>
      </c>
      <c r="F141" s="191" t="s">
        <v>702</v>
      </c>
      <c r="G141" s="236"/>
      <c r="H141" s="191"/>
      <c r="I141" s="454"/>
    </row>
    <row r="142" spans="1:9" ht="25.5">
      <c r="A142" s="252" t="s">
        <v>50</v>
      </c>
      <c r="B142" s="203">
        <v>43</v>
      </c>
      <c r="C142" s="193" t="s">
        <v>28</v>
      </c>
      <c r="D142" s="209">
        <v>3292</v>
      </c>
      <c r="E142" s="215" t="s">
        <v>60</v>
      </c>
      <c r="F142" s="191" t="s">
        <v>702</v>
      </c>
      <c r="G142" s="236">
        <v>41000</v>
      </c>
      <c r="H142" s="191">
        <v>94466.9</v>
      </c>
      <c r="I142" s="454">
        <v>100000</v>
      </c>
    </row>
    <row r="143" spans="1:9" ht="25.5">
      <c r="A143" s="252" t="s">
        <v>50</v>
      </c>
      <c r="B143" s="203">
        <v>43</v>
      </c>
      <c r="C143" s="193" t="s">
        <v>28</v>
      </c>
      <c r="D143" s="211">
        <v>3293</v>
      </c>
      <c r="E143" s="215" t="s">
        <v>69</v>
      </c>
      <c r="F143" s="191" t="s">
        <v>702</v>
      </c>
      <c r="G143" s="236">
        <v>205000</v>
      </c>
      <c r="H143" s="191">
        <v>125101.07</v>
      </c>
      <c r="I143" s="454">
        <v>170000</v>
      </c>
    </row>
    <row r="144" spans="1:9" ht="25.5">
      <c r="A144" s="252" t="s">
        <v>50</v>
      </c>
      <c r="B144" s="203">
        <v>43</v>
      </c>
      <c r="C144" s="193" t="s">
        <v>28</v>
      </c>
      <c r="D144" s="209">
        <v>3294</v>
      </c>
      <c r="E144" s="215" t="s">
        <v>70</v>
      </c>
      <c r="F144" s="191" t="s">
        <v>702</v>
      </c>
      <c r="G144" s="236">
        <v>30000</v>
      </c>
      <c r="H144" s="191">
        <v>9360.4699999999993</v>
      </c>
      <c r="I144" s="454">
        <v>15000</v>
      </c>
    </row>
    <row r="145" spans="1:9" ht="25.5">
      <c r="A145" s="252" t="s">
        <v>50</v>
      </c>
      <c r="B145" s="203">
        <v>43</v>
      </c>
      <c r="C145" s="193" t="s">
        <v>28</v>
      </c>
      <c r="D145" s="209">
        <v>3295</v>
      </c>
      <c r="E145" s="215" t="s">
        <v>56</v>
      </c>
      <c r="F145" s="191" t="s">
        <v>702</v>
      </c>
      <c r="G145" s="236">
        <v>100</v>
      </c>
      <c r="H145" s="191">
        <v>1717.5</v>
      </c>
      <c r="I145" s="454">
        <v>2000</v>
      </c>
    </row>
    <row r="146" spans="1:9" ht="25.5">
      <c r="A146" s="252" t="s">
        <v>50</v>
      </c>
      <c r="B146" s="203">
        <v>43</v>
      </c>
      <c r="C146" s="193" t="s">
        <v>28</v>
      </c>
      <c r="D146" s="209">
        <v>3296</v>
      </c>
      <c r="E146" s="215" t="s">
        <v>101</v>
      </c>
      <c r="F146" s="191" t="s">
        <v>702</v>
      </c>
      <c r="G146" s="236"/>
      <c r="H146" s="191"/>
      <c r="I146" s="454"/>
    </row>
    <row r="147" spans="1:9" ht="25.5">
      <c r="A147" s="252" t="s">
        <v>50</v>
      </c>
      <c r="B147" s="203">
        <v>43</v>
      </c>
      <c r="C147" s="193" t="s">
        <v>28</v>
      </c>
      <c r="D147" s="209">
        <v>3299</v>
      </c>
      <c r="E147" s="215" t="s">
        <v>58</v>
      </c>
      <c r="F147" s="191" t="s">
        <v>702</v>
      </c>
      <c r="G147" s="236">
        <v>350000</v>
      </c>
      <c r="H147" s="191">
        <v>218569.15</v>
      </c>
      <c r="I147" s="454">
        <v>370000</v>
      </c>
    </row>
    <row r="148" spans="1:9" ht="25.5">
      <c r="A148" s="252" t="s">
        <v>50</v>
      </c>
      <c r="B148" s="203">
        <v>43</v>
      </c>
      <c r="C148" s="193" t="s">
        <v>28</v>
      </c>
      <c r="D148" s="209">
        <v>3431</v>
      </c>
      <c r="E148" s="215" t="s">
        <v>71</v>
      </c>
      <c r="F148" s="191" t="s">
        <v>702</v>
      </c>
      <c r="G148" s="236">
        <v>30000</v>
      </c>
      <c r="H148" s="191">
        <v>90397.11</v>
      </c>
      <c r="I148" s="454">
        <v>110000</v>
      </c>
    </row>
    <row r="149" spans="1:9" ht="25.5">
      <c r="A149" s="252" t="s">
        <v>50</v>
      </c>
      <c r="B149" s="203">
        <v>43</v>
      </c>
      <c r="C149" s="193" t="s">
        <v>28</v>
      </c>
      <c r="D149" s="209">
        <v>3432</v>
      </c>
      <c r="E149" s="215" t="s">
        <v>72</v>
      </c>
      <c r="F149" s="191" t="s">
        <v>702</v>
      </c>
      <c r="G149" s="236">
        <v>2500</v>
      </c>
      <c r="H149" s="191">
        <v>990.12</v>
      </c>
      <c r="I149" s="454">
        <v>1500</v>
      </c>
    </row>
    <row r="150" spans="1:9" ht="25.5">
      <c r="A150" s="252" t="s">
        <v>50</v>
      </c>
      <c r="B150" s="203">
        <v>43</v>
      </c>
      <c r="C150" s="193" t="s">
        <v>28</v>
      </c>
      <c r="D150" s="209">
        <v>3433</v>
      </c>
      <c r="E150" s="215" t="s">
        <v>97</v>
      </c>
      <c r="F150" s="191" t="s">
        <v>702</v>
      </c>
      <c r="G150" s="236"/>
      <c r="H150" s="191">
        <v>3.18</v>
      </c>
      <c r="I150" s="454">
        <v>50</v>
      </c>
    </row>
    <row r="151" spans="1:9" ht="25.5">
      <c r="A151" s="252" t="s">
        <v>50</v>
      </c>
      <c r="B151" s="203">
        <v>43</v>
      </c>
      <c r="C151" s="193" t="s">
        <v>28</v>
      </c>
      <c r="D151" s="209">
        <v>3434</v>
      </c>
      <c r="E151" s="215" t="s">
        <v>98</v>
      </c>
      <c r="F151" s="191" t="s">
        <v>702</v>
      </c>
      <c r="G151" s="236">
        <v>500</v>
      </c>
      <c r="H151" s="191">
        <v>25000</v>
      </c>
      <c r="I151" s="454">
        <v>30000</v>
      </c>
    </row>
    <row r="152" spans="1:9" ht="25.5">
      <c r="A152" s="252" t="s">
        <v>50</v>
      </c>
      <c r="B152" s="203">
        <v>43</v>
      </c>
      <c r="C152" s="193" t="s">
        <v>28</v>
      </c>
      <c r="D152" s="209">
        <v>3721</v>
      </c>
      <c r="E152" s="215" t="s">
        <v>85</v>
      </c>
      <c r="F152" s="191" t="s">
        <v>702</v>
      </c>
      <c r="G152" s="236"/>
      <c r="H152" s="191">
        <v>2150</v>
      </c>
      <c r="I152" s="454">
        <v>5000</v>
      </c>
    </row>
    <row r="153" spans="1:9" ht="25.5">
      <c r="A153" s="252" t="s">
        <v>50</v>
      </c>
      <c r="B153" s="203">
        <v>43</v>
      </c>
      <c r="C153" s="193" t="s">
        <v>28</v>
      </c>
      <c r="D153" s="209">
        <v>3811</v>
      </c>
      <c r="E153" s="215" t="s">
        <v>57</v>
      </c>
      <c r="F153" s="191" t="s">
        <v>702</v>
      </c>
      <c r="G153" s="236">
        <f t="shared" ref="G153:G156" si="2">SUM(G152)</f>
        <v>0</v>
      </c>
      <c r="H153" s="191"/>
      <c r="I153" s="454"/>
    </row>
    <row r="154" spans="1:9" ht="25.5">
      <c r="A154" s="252" t="s">
        <v>50</v>
      </c>
      <c r="B154" s="203">
        <v>43</v>
      </c>
      <c r="C154" s="193" t="s">
        <v>28</v>
      </c>
      <c r="D154" s="209">
        <v>3812</v>
      </c>
      <c r="E154" s="215" t="s">
        <v>102</v>
      </c>
      <c r="F154" s="191" t="s">
        <v>702</v>
      </c>
      <c r="G154" s="236">
        <f t="shared" si="2"/>
        <v>0</v>
      </c>
      <c r="H154" s="191"/>
      <c r="I154" s="454"/>
    </row>
    <row r="155" spans="1:9" ht="25.5">
      <c r="A155" s="252" t="s">
        <v>50</v>
      </c>
      <c r="B155" s="203">
        <v>43</v>
      </c>
      <c r="C155" s="193" t="s">
        <v>28</v>
      </c>
      <c r="D155" s="209">
        <v>4123</v>
      </c>
      <c r="E155" s="215" t="s">
        <v>93</v>
      </c>
      <c r="F155" s="191" t="s">
        <v>702</v>
      </c>
      <c r="G155" s="236">
        <f t="shared" si="2"/>
        <v>0</v>
      </c>
      <c r="H155" s="191"/>
      <c r="I155" s="454"/>
    </row>
    <row r="156" spans="1:9" ht="25.5">
      <c r="A156" s="252" t="s">
        <v>50</v>
      </c>
      <c r="B156" s="203">
        <v>43</v>
      </c>
      <c r="C156" s="193" t="s">
        <v>28</v>
      </c>
      <c r="D156" s="209">
        <v>4124</v>
      </c>
      <c r="E156" s="215" t="s">
        <v>95</v>
      </c>
      <c r="F156" s="191" t="s">
        <v>702</v>
      </c>
      <c r="G156" s="236">
        <f t="shared" si="2"/>
        <v>0</v>
      </c>
      <c r="H156" s="191">
        <v>231297.9</v>
      </c>
      <c r="I156" s="454">
        <v>550000</v>
      </c>
    </row>
    <row r="157" spans="1:9" ht="25.5">
      <c r="A157" s="252" t="s">
        <v>50</v>
      </c>
      <c r="B157" s="203">
        <v>43</v>
      </c>
      <c r="C157" s="193" t="s">
        <v>28</v>
      </c>
      <c r="D157" s="209">
        <v>4212</v>
      </c>
      <c r="E157" s="215" t="s">
        <v>59</v>
      </c>
      <c r="F157" s="191" t="s">
        <v>702</v>
      </c>
      <c r="G157" s="236">
        <v>500000</v>
      </c>
      <c r="H157" s="191"/>
      <c r="I157" s="454"/>
    </row>
    <row r="158" spans="1:9" ht="25.5">
      <c r="A158" s="252" t="s">
        <v>50</v>
      </c>
      <c r="B158" s="203">
        <v>43</v>
      </c>
      <c r="C158" s="193" t="s">
        <v>28</v>
      </c>
      <c r="D158" s="209">
        <v>4221</v>
      </c>
      <c r="E158" s="215" t="s">
        <v>64</v>
      </c>
      <c r="F158" s="191" t="s">
        <v>702</v>
      </c>
      <c r="G158" s="236">
        <v>100000</v>
      </c>
      <c r="H158" s="191">
        <v>49191.58</v>
      </c>
      <c r="I158" s="454">
        <v>100000</v>
      </c>
    </row>
    <row r="159" spans="1:9" ht="25.5">
      <c r="A159" s="252" t="s">
        <v>50</v>
      </c>
      <c r="B159" s="203">
        <v>43</v>
      </c>
      <c r="C159" s="193" t="s">
        <v>28</v>
      </c>
      <c r="D159" s="209">
        <v>4222</v>
      </c>
      <c r="E159" s="215" t="s">
        <v>73</v>
      </c>
      <c r="F159" s="191" t="s">
        <v>702</v>
      </c>
      <c r="G159" s="236">
        <v>20000</v>
      </c>
      <c r="H159" s="191"/>
      <c r="I159" s="454">
        <v>5000</v>
      </c>
    </row>
    <row r="160" spans="1:9" ht="25.5">
      <c r="A160" s="252" t="s">
        <v>50</v>
      </c>
      <c r="B160" s="203">
        <v>43</v>
      </c>
      <c r="C160" s="193" t="s">
        <v>28</v>
      </c>
      <c r="D160" s="209">
        <v>4223</v>
      </c>
      <c r="E160" s="215" t="s">
        <v>91</v>
      </c>
      <c r="F160" s="191" t="s">
        <v>702</v>
      </c>
      <c r="G160" s="236">
        <v>5000</v>
      </c>
      <c r="H160" s="191"/>
      <c r="I160" s="454">
        <v>5000</v>
      </c>
    </row>
    <row r="161" spans="1:10" ht="25.5">
      <c r="A161" s="252" t="s">
        <v>50</v>
      </c>
      <c r="B161" s="203">
        <v>43</v>
      </c>
      <c r="C161" s="193" t="s">
        <v>28</v>
      </c>
      <c r="D161" s="209">
        <v>4224</v>
      </c>
      <c r="E161" s="215" t="s">
        <v>74</v>
      </c>
      <c r="F161" s="191" t="s">
        <v>702</v>
      </c>
      <c r="G161" s="236"/>
      <c r="H161" s="191"/>
      <c r="I161" s="454"/>
    </row>
    <row r="162" spans="1:10" ht="25.5">
      <c r="A162" s="252" t="s">
        <v>50</v>
      </c>
      <c r="B162" s="203">
        <v>43</v>
      </c>
      <c r="C162" s="193" t="s">
        <v>28</v>
      </c>
      <c r="D162" s="209">
        <v>4225</v>
      </c>
      <c r="E162" s="215" t="s">
        <v>86</v>
      </c>
      <c r="F162" s="191" t="s">
        <v>702</v>
      </c>
      <c r="G162" s="236"/>
      <c r="H162" s="191"/>
      <c r="I162" s="454"/>
    </row>
    <row r="163" spans="1:10" ht="25.5">
      <c r="A163" s="252" t="s">
        <v>50</v>
      </c>
      <c r="B163" s="203">
        <v>43</v>
      </c>
      <c r="C163" s="193" t="s">
        <v>28</v>
      </c>
      <c r="D163" s="209">
        <v>4226</v>
      </c>
      <c r="E163" s="215" t="s">
        <v>103</v>
      </c>
      <c r="F163" s="191" t="s">
        <v>702</v>
      </c>
      <c r="G163" s="236"/>
      <c r="H163" s="191"/>
      <c r="I163" s="454">
        <v>60000</v>
      </c>
    </row>
    <row r="164" spans="1:10" ht="25.5">
      <c r="A164" s="252" t="s">
        <v>50</v>
      </c>
      <c r="B164" s="203">
        <v>43</v>
      </c>
      <c r="C164" s="193" t="s">
        <v>28</v>
      </c>
      <c r="D164" s="209">
        <v>4227</v>
      </c>
      <c r="E164" s="215" t="s">
        <v>94</v>
      </c>
      <c r="F164" s="191" t="s">
        <v>702</v>
      </c>
      <c r="G164" s="236"/>
      <c r="H164" s="191">
        <v>1159</v>
      </c>
      <c r="I164" s="454">
        <v>5000</v>
      </c>
    </row>
    <row r="165" spans="1:10" ht="25.5">
      <c r="A165" s="252" t="s">
        <v>50</v>
      </c>
      <c r="B165" s="203">
        <v>43</v>
      </c>
      <c r="C165" s="193" t="s">
        <v>28</v>
      </c>
      <c r="D165" s="209">
        <v>4231</v>
      </c>
      <c r="E165" s="215" t="s">
        <v>104</v>
      </c>
      <c r="F165" s="191" t="s">
        <v>702</v>
      </c>
      <c r="G165" s="236"/>
      <c r="H165" s="191"/>
      <c r="I165" s="454"/>
    </row>
    <row r="166" spans="1:10" ht="25.5">
      <c r="A166" s="252" t="s">
        <v>50</v>
      </c>
      <c r="B166" s="203">
        <v>43</v>
      </c>
      <c r="C166" s="193" t="s">
        <v>28</v>
      </c>
      <c r="D166" s="209">
        <v>4241</v>
      </c>
      <c r="E166" s="215" t="s">
        <v>75</v>
      </c>
      <c r="F166" s="191" t="s">
        <v>702</v>
      </c>
      <c r="G166" s="236">
        <v>2000</v>
      </c>
      <c r="H166" s="191"/>
      <c r="I166" s="454"/>
    </row>
    <row r="167" spans="1:10" ht="25.5">
      <c r="A167" s="252" t="s">
        <v>50</v>
      </c>
      <c r="B167" s="203">
        <v>43</v>
      </c>
      <c r="C167" s="193" t="s">
        <v>28</v>
      </c>
      <c r="D167" s="209">
        <v>4262</v>
      </c>
      <c r="E167" s="215" t="s">
        <v>87</v>
      </c>
      <c r="F167" s="191" t="s">
        <v>702</v>
      </c>
      <c r="G167" s="236"/>
      <c r="H167" s="191"/>
      <c r="I167" s="454"/>
    </row>
    <row r="168" spans="1:10" ht="25.5">
      <c r="A168" s="252" t="s">
        <v>50</v>
      </c>
      <c r="B168" s="203">
        <v>43</v>
      </c>
      <c r="C168" s="193" t="s">
        <v>28</v>
      </c>
      <c r="D168" s="209">
        <v>4511</v>
      </c>
      <c r="E168" s="215" t="s">
        <v>92</v>
      </c>
      <c r="F168" s="191" t="s">
        <v>702</v>
      </c>
      <c r="G168" s="236">
        <v>5000000</v>
      </c>
      <c r="H168" s="191"/>
      <c r="I168" s="454"/>
    </row>
    <row r="169" spans="1:10" ht="25.5">
      <c r="A169" s="254" t="s">
        <v>50</v>
      </c>
      <c r="B169" s="204">
        <v>43</v>
      </c>
      <c r="C169" s="195" t="s">
        <v>28</v>
      </c>
      <c r="D169" s="210"/>
      <c r="E169" s="216" t="s">
        <v>170</v>
      </c>
      <c r="F169" s="196" t="s">
        <v>702</v>
      </c>
      <c r="G169" s="237">
        <f>SUM(G118:G168)</f>
        <v>14430155</v>
      </c>
      <c r="H169" s="237">
        <f>SUM(H118:H168)</f>
        <v>6248532.160000002</v>
      </c>
      <c r="I169" s="255">
        <f>SUM(I118:I168)</f>
        <v>8503825</v>
      </c>
    </row>
    <row r="170" spans="1:10" ht="25.5">
      <c r="A170" s="256" t="s">
        <v>50</v>
      </c>
      <c r="B170" s="206">
        <v>43</v>
      </c>
      <c r="C170" s="197" t="s">
        <v>28</v>
      </c>
      <c r="D170" s="213"/>
      <c r="E170" s="218" t="s">
        <v>704</v>
      </c>
      <c r="F170" s="198"/>
      <c r="G170" s="239">
        <f>G117+G169</f>
        <v>14430155</v>
      </c>
      <c r="H170" s="239">
        <f>H117+H169</f>
        <v>6248532.160000002</v>
      </c>
      <c r="I170" s="257">
        <f>I117+I169</f>
        <v>8503825</v>
      </c>
    </row>
    <row r="171" spans="1:10">
      <c r="A171" s="252" t="s">
        <v>50</v>
      </c>
      <c r="B171" s="203">
        <v>51</v>
      </c>
      <c r="C171" s="193" t="s">
        <v>31</v>
      </c>
      <c r="D171" s="209">
        <v>3211</v>
      </c>
      <c r="E171" s="215" t="s">
        <v>61</v>
      </c>
      <c r="F171" s="191" t="s">
        <v>702</v>
      </c>
      <c r="G171" s="236"/>
      <c r="H171" s="240"/>
      <c r="I171" s="253"/>
    </row>
    <row r="172" spans="1:10">
      <c r="A172" s="252" t="s">
        <v>50</v>
      </c>
      <c r="B172" s="203">
        <v>51</v>
      </c>
      <c r="C172" s="193" t="s">
        <v>31</v>
      </c>
      <c r="D172" s="209">
        <v>3237</v>
      </c>
      <c r="E172" s="215" t="s">
        <v>63</v>
      </c>
      <c r="F172" s="191" t="s">
        <v>702</v>
      </c>
      <c r="G172" s="236"/>
      <c r="H172" s="240"/>
      <c r="I172" s="253"/>
    </row>
    <row r="173" spans="1:10">
      <c r="A173" s="254" t="s">
        <v>50</v>
      </c>
      <c r="B173" s="204">
        <v>51</v>
      </c>
      <c r="C173" s="195" t="s">
        <v>31</v>
      </c>
      <c r="D173" s="210"/>
      <c r="E173" s="216" t="s">
        <v>170</v>
      </c>
      <c r="F173" s="196" t="s">
        <v>702</v>
      </c>
      <c r="G173" s="237">
        <f>SUM(G171:G172)</f>
        <v>0</v>
      </c>
      <c r="H173" s="237">
        <f t="shared" ref="H173:I173" si="3">SUM(H171:H172)</f>
        <v>0</v>
      </c>
      <c r="I173" s="255">
        <f t="shared" si="3"/>
        <v>0</v>
      </c>
    </row>
    <row r="174" spans="1:10">
      <c r="A174" s="252" t="s">
        <v>50</v>
      </c>
      <c r="B174" s="203">
        <v>51</v>
      </c>
      <c r="C174" s="193" t="s">
        <v>31</v>
      </c>
      <c r="D174" s="209">
        <v>3111</v>
      </c>
      <c r="E174" s="215" t="s">
        <v>51</v>
      </c>
      <c r="F174" s="191" t="s">
        <v>703</v>
      </c>
      <c r="G174" s="236"/>
      <c r="H174" s="191"/>
      <c r="I174" s="454"/>
    </row>
    <row r="175" spans="1:10">
      <c r="A175" s="252" t="s">
        <v>50</v>
      </c>
      <c r="B175" s="203">
        <v>51</v>
      </c>
      <c r="C175" s="193" t="s">
        <v>31</v>
      </c>
      <c r="D175" s="209">
        <v>3121</v>
      </c>
      <c r="E175" s="215" t="s">
        <v>52</v>
      </c>
      <c r="F175" s="191" t="s">
        <v>703</v>
      </c>
      <c r="G175" s="236"/>
      <c r="H175" s="455">
        <v>6000</v>
      </c>
      <c r="I175" s="454">
        <v>10000</v>
      </c>
      <c r="J175" s="457"/>
    </row>
    <row r="176" spans="1:10" ht="25.5">
      <c r="A176" s="252" t="s">
        <v>50</v>
      </c>
      <c r="B176" s="203">
        <v>51</v>
      </c>
      <c r="C176" s="193" t="s">
        <v>31</v>
      </c>
      <c r="D176" s="209">
        <v>3132</v>
      </c>
      <c r="E176" s="215" t="s">
        <v>53</v>
      </c>
      <c r="F176" s="191" t="s">
        <v>703</v>
      </c>
      <c r="G176" s="236"/>
      <c r="H176" s="191"/>
      <c r="I176" s="454"/>
    </row>
    <row r="177" spans="1:10">
      <c r="A177" s="252" t="s">
        <v>50</v>
      </c>
      <c r="B177" s="203">
        <v>51</v>
      </c>
      <c r="C177" s="193" t="s">
        <v>31</v>
      </c>
      <c r="D177" s="209">
        <v>3211</v>
      </c>
      <c r="E177" s="215" t="s">
        <v>61</v>
      </c>
      <c r="F177" s="191" t="s">
        <v>703</v>
      </c>
      <c r="G177" s="236">
        <v>21000</v>
      </c>
      <c r="H177" s="191">
        <v>7106.79</v>
      </c>
      <c r="I177" s="454">
        <v>10000</v>
      </c>
    </row>
    <row r="178" spans="1:10">
      <c r="A178" s="252" t="s">
        <v>50</v>
      </c>
      <c r="B178" s="203">
        <v>51</v>
      </c>
      <c r="C178" s="193" t="s">
        <v>31</v>
      </c>
      <c r="D178" s="209">
        <v>3213</v>
      </c>
      <c r="E178" s="215" t="s">
        <v>65</v>
      </c>
      <c r="F178" s="191" t="s">
        <v>703</v>
      </c>
      <c r="G178" s="236"/>
      <c r="H178" s="191"/>
      <c r="I178" s="454"/>
    </row>
    <row r="179" spans="1:10" ht="25.5">
      <c r="A179" s="252" t="s">
        <v>50</v>
      </c>
      <c r="B179" s="203">
        <v>51</v>
      </c>
      <c r="C179" s="193" t="s">
        <v>31</v>
      </c>
      <c r="D179" s="209">
        <v>3221</v>
      </c>
      <c r="E179" s="215" t="s">
        <v>66</v>
      </c>
      <c r="F179" s="191" t="s">
        <v>703</v>
      </c>
      <c r="G179" s="236"/>
      <c r="H179" s="191"/>
      <c r="I179" s="454"/>
    </row>
    <row r="180" spans="1:10">
      <c r="A180" s="252" t="s">
        <v>50</v>
      </c>
      <c r="B180" s="203">
        <v>51</v>
      </c>
      <c r="C180" s="193" t="s">
        <v>31</v>
      </c>
      <c r="D180" s="209">
        <v>3233</v>
      </c>
      <c r="E180" s="215" t="s">
        <v>82</v>
      </c>
      <c r="F180" s="191" t="s">
        <v>703</v>
      </c>
      <c r="G180" s="236"/>
      <c r="H180" s="191"/>
      <c r="I180" s="454"/>
    </row>
    <row r="181" spans="1:10">
      <c r="A181" s="252" t="s">
        <v>50</v>
      </c>
      <c r="B181" s="203">
        <v>51</v>
      </c>
      <c r="C181" s="193" t="s">
        <v>31</v>
      </c>
      <c r="D181" s="209">
        <v>3235</v>
      </c>
      <c r="E181" s="215" t="s">
        <v>89</v>
      </c>
      <c r="F181" s="191" t="s">
        <v>703</v>
      </c>
      <c r="G181" s="236"/>
      <c r="H181" s="191"/>
      <c r="I181" s="454"/>
    </row>
    <row r="182" spans="1:10">
      <c r="A182" s="252" t="s">
        <v>50</v>
      </c>
      <c r="B182" s="203">
        <v>51</v>
      </c>
      <c r="C182" s="193" t="s">
        <v>31</v>
      </c>
      <c r="D182" s="209">
        <v>3237</v>
      </c>
      <c r="E182" s="215" t="s">
        <v>63</v>
      </c>
      <c r="F182" s="191" t="s">
        <v>703</v>
      </c>
      <c r="G182" s="236">
        <v>79000</v>
      </c>
      <c r="H182" s="191">
        <v>162176.79999999999</v>
      </c>
      <c r="I182" s="454">
        <v>200000</v>
      </c>
    </row>
    <row r="183" spans="1:10">
      <c r="A183" s="252" t="s">
        <v>50</v>
      </c>
      <c r="B183" s="203">
        <v>51</v>
      </c>
      <c r="C183" s="193" t="s">
        <v>31</v>
      </c>
      <c r="D183" s="209">
        <v>3239</v>
      </c>
      <c r="E183" s="215" t="s">
        <v>67</v>
      </c>
      <c r="F183" s="191" t="s">
        <v>703</v>
      </c>
      <c r="G183" s="236">
        <v>50000</v>
      </c>
      <c r="H183" s="191">
        <v>5255.63</v>
      </c>
      <c r="I183" s="454">
        <v>10000</v>
      </c>
    </row>
    <row r="184" spans="1:10" ht="25.5">
      <c r="A184" s="252" t="s">
        <v>50</v>
      </c>
      <c r="B184" s="203">
        <v>51</v>
      </c>
      <c r="C184" s="193" t="s">
        <v>31</v>
      </c>
      <c r="D184" s="209">
        <v>3241</v>
      </c>
      <c r="E184" s="215" t="s">
        <v>68</v>
      </c>
      <c r="F184" s="191" t="s">
        <v>703</v>
      </c>
      <c r="G184" s="236"/>
      <c r="H184" s="191"/>
      <c r="I184" s="454"/>
    </row>
    <row r="185" spans="1:10">
      <c r="A185" s="252" t="s">
        <v>50</v>
      </c>
      <c r="B185" s="203">
        <v>51</v>
      </c>
      <c r="C185" s="193" t="s">
        <v>31</v>
      </c>
      <c r="D185" s="209">
        <v>3293</v>
      </c>
      <c r="E185" s="215" t="s">
        <v>69</v>
      </c>
      <c r="F185" s="191" t="s">
        <v>703</v>
      </c>
      <c r="G185" s="236">
        <v>50000</v>
      </c>
      <c r="H185" s="191">
        <v>2788.3</v>
      </c>
      <c r="I185" s="454">
        <v>8000</v>
      </c>
    </row>
    <row r="186" spans="1:10" ht="25.5">
      <c r="A186" s="252" t="s">
        <v>50</v>
      </c>
      <c r="B186" s="203">
        <v>51</v>
      </c>
      <c r="C186" s="193" t="s">
        <v>31</v>
      </c>
      <c r="D186" s="209">
        <v>3431</v>
      </c>
      <c r="E186" s="215" t="s">
        <v>71</v>
      </c>
      <c r="F186" s="191" t="s">
        <v>703</v>
      </c>
      <c r="G186" s="236"/>
      <c r="H186" s="455">
        <v>0.76</v>
      </c>
      <c r="I186" s="454">
        <v>10</v>
      </c>
      <c r="J186" s="457"/>
    </row>
    <row r="187" spans="1:10" ht="25.5">
      <c r="A187" s="252" t="s">
        <v>50</v>
      </c>
      <c r="B187" s="203">
        <v>51</v>
      </c>
      <c r="C187" s="193" t="s">
        <v>31</v>
      </c>
      <c r="D187" s="209">
        <v>3432</v>
      </c>
      <c r="E187" s="215" t="s">
        <v>72</v>
      </c>
      <c r="F187" s="191" t="s">
        <v>703</v>
      </c>
      <c r="G187" s="236"/>
      <c r="H187" s="455">
        <v>680.84</v>
      </c>
      <c r="I187" s="454">
        <v>1000</v>
      </c>
      <c r="J187" s="457"/>
    </row>
    <row r="188" spans="1:10" ht="25.5">
      <c r="A188" s="252" t="s">
        <v>50</v>
      </c>
      <c r="B188" s="203">
        <v>51</v>
      </c>
      <c r="C188" s="193" t="s">
        <v>31</v>
      </c>
      <c r="D188" s="209">
        <v>3693</v>
      </c>
      <c r="E188" s="215" t="s">
        <v>84</v>
      </c>
      <c r="F188" s="191" t="s">
        <v>703</v>
      </c>
      <c r="G188" s="236"/>
      <c r="H188" s="191"/>
      <c r="I188" s="454"/>
    </row>
    <row r="189" spans="1:10">
      <c r="A189" s="252" t="s">
        <v>50</v>
      </c>
      <c r="B189" s="203">
        <v>51</v>
      </c>
      <c r="C189" s="193" t="s">
        <v>31</v>
      </c>
      <c r="D189" s="209">
        <v>4212</v>
      </c>
      <c r="E189" s="215" t="s">
        <v>59</v>
      </c>
      <c r="F189" s="191" t="s">
        <v>703</v>
      </c>
      <c r="G189" s="236"/>
      <c r="H189" s="191"/>
      <c r="I189" s="454"/>
    </row>
    <row r="190" spans="1:10">
      <c r="A190" s="252" t="s">
        <v>50</v>
      </c>
      <c r="B190" s="203">
        <v>51</v>
      </c>
      <c r="C190" s="193" t="s">
        <v>31</v>
      </c>
      <c r="D190" s="209">
        <v>4221</v>
      </c>
      <c r="E190" s="215" t="s">
        <v>64</v>
      </c>
      <c r="F190" s="191" t="s">
        <v>703</v>
      </c>
      <c r="G190" s="236"/>
      <c r="H190" s="191"/>
      <c r="I190" s="454"/>
    </row>
    <row r="191" spans="1:10">
      <c r="A191" s="252" t="s">
        <v>50</v>
      </c>
      <c r="B191" s="203">
        <v>51</v>
      </c>
      <c r="C191" s="193" t="s">
        <v>31</v>
      </c>
      <c r="D191" s="209">
        <v>4222</v>
      </c>
      <c r="E191" s="215" t="s">
        <v>73</v>
      </c>
      <c r="F191" s="191" t="s">
        <v>703</v>
      </c>
      <c r="G191" s="236"/>
      <c r="H191" s="191"/>
      <c r="I191" s="454"/>
    </row>
    <row r="192" spans="1:10">
      <c r="A192" s="252" t="s">
        <v>50</v>
      </c>
      <c r="B192" s="203">
        <v>51</v>
      </c>
      <c r="C192" s="193" t="s">
        <v>31</v>
      </c>
      <c r="D192" s="209">
        <v>4224</v>
      </c>
      <c r="E192" s="215" t="s">
        <v>74</v>
      </c>
      <c r="F192" s="191" t="s">
        <v>703</v>
      </c>
      <c r="G192" s="236"/>
      <c r="H192" s="191"/>
      <c r="I192" s="454"/>
    </row>
    <row r="193" spans="1:9">
      <c r="A193" s="252" t="s">
        <v>50</v>
      </c>
      <c r="B193" s="203">
        <v>51</v>
      </c>
      <c r="C193" s="193" t="s">
        <v>31</v>
      </c>
      <c r="D193" s="209">
        <v>4225</v>
      </c>
      <c r="E193" s="215" t="s">
        <v>86</v>
      </c>
      <c r="F193" s="191" t="s">
        <v>703</v>
      </c>
      <c r="G193" s="236"/>
      <c r="H193" s="191"/>
      <c r="I193" s="454"/>
    </row>
    <row r="194" spans="1:9" ht="25.5">
      <c r="A194" s="252" t="s">
        <v>50</v>
      </c>
      <c r="B194" s="203">
        <v>51</v>
      </c>
      <c r="C194" s="193" t="s">
        <v>31</v>
      </c>
      <c r="D194" s="209">
        <v>4227</v>
      </c>
      <c r="E194" s="215" t="s">
        <v>94</v>
      </c>
      <c r="F194" s="191" t="s">
        <v>703</v>
      </c>
      <c r="G194" s="236"/>
      <c r="H194" s="191"/>
      <c r="I194" s="454"/>
    </row>
    <row r="195" spans="1:9">
      <c r="A195" s="254" t="s">
        <v>50</v>
      </c>
      <c r="B195" s="204">
        <v>51</v>
      </c>
      <c r="C195" s="195" t="s">
        <v>31</v>
      </c>
      <c r="D195" s="210"/>
      <c r="E195" s="216" t="s">
        <v>170</v>
      </c>
      <c r="F195" s="196" t="s">
        <v>703</v>
      </c>
      <c r="G195" s="237">
        <f>SUM(G174:G194)</f>
        <v>200000</v>
      </c>
      <c r="H195" s="237">
        <f>SUM(H174:H194)</f>
        <v>184009.12</v>
      </c>
      <c r="I195" s="255">
        <f>SUM(I174:I194)</f>
        <v>239010</v>
      </c>
    </row>
    <row r="196" spans="1:9">
      <c r="A196" s="256" t="s">
        <v>50</v>
      </c>
      <c r="B196" s="206">
        <v>51</v>
      </c>
      <c r="C196" s="197" t="s">
        <v>31</v>
      </c>
      <c r="D196" s="213"/>
      <c r="E196" s="218" t="s">
        <v>705</v>
      </c>
      <c r="F196" s="198"/>
      <c r="G196" s="239">
        <f>G173+G195</f>
        <v>200000</v>
      </c>
      <c r="H196" s="239">
        <f>H173+H195</f>
        <v>184009.12</v>
      </c>
      <c r="I196" s="257">
        <f>I173+I195</f>
        <v>239010</v>
      </c>
    </row>
    <row r="197" spans="1:9">
      <c r="A197" s="252" t="s">
        <v>50</v>
      </c>
      <c r="B197" s="203">
        <v>52</v>
      </c>
      <c r="C197" s="193" t="s">
        <v>33</v>
      </c>
      <c r="D197" s="209">
        <v>3111</v>
      </c>
      <c r="E197" s="215" t="s">
        <v>51</v>
      </c>
      <c r="F197" s="191" t="s">
        <v>703</v>
      </c>
      <c r="G197" s="236">
        <v>84000</v>
      </c>
      <c r="H197" s="191"/>
      <c r="I197" s="454"/>
    </row>
    <row r="198" spans="1:9" ht="25.5">
      <c r="A198" s="252" t="s">
        <v>50</v>
      </c>
      <c r="B198" s="203">
        <v>52</v>
      </c>
      <c r="C198" s="193" t="s">
        <v>33</v>
      </c>
      <c r="D198" s="209">
        <v>3132</v>
      </c>
      <c r="E198" s="215" t="s">
        <v>53</v>
      </c>
      <c r="F198" s="191" t="s">
        <v>703</v>
      </c>
      <c r="G198" s="236"/>
      <c r="H198" s="191"/>
      <c r="I198" s="454"/>
    </row>
    <row r="199" spans="1:9">
      <c r="A199" s="252" t="s">
        <v>50</v>
      </c>
      <c r="B199" s="203">
        <v>52</v>
      </c>
      <c r="C199" s="193" t="s">
        <v>33</v>
      </c>
      <c r="D199" s="209">
        <v>3211</v>
      </c>
      <c r="E199" s="215" t="s">
        <v>61</v>
      </c>
      <c r="F199" s="191" t="s">
        <v>703</v>
      </c>
      <c r="G199" s="236">
        <v>11000</v>
      </c>
      <c r="H199" s="191">
        <v>10734.23</v>
      </c>
      <c r="I199" s="454">
        <v>20000</v>
      </c>
    </row>
    <row r="200" spans="1:9">
      <c r="A200" s="252" t="s">
        <v>50</v>
      </c>
      <c r="B200" s="203">
        <v>52</v>
      </c>
      <c r="C200" s="193" t="s">
        <v>33</v>
      </c>
      <c r="D200" s="209">
        <v>3213</v>
      </c>
      <c r="E200" s="215" t="s">
        <v>65</v>
      </c>
      <c r="F200" s="191" t="s">
        <v>703</v>
      </c>
      <c r="G200" s="236"/>
      <c r="H200" s="191"/>
      <c r="I200" s="454"/>
    </row>
    <row r="201" spans="1:9" ht="25.5">
      <c r="A201" s="252" t="s">
        <v>50</v>
      </c>
      <c r="B201" s="203">
        <v>52</v>
      </c>
      <c r="C201" s="193" t="s">
        <v>33</v>
      </c>
      <c r="D201" s="209">
        <v>3221</v>
      </c>
      <c r="E201" s="215" t="s">
        <v>66</v>
      </c>
      <c r="F201" s="191" t="s">
        <v>703</v>
      </c>
      <c r="G201" s="236"/>
      <c r="H201" s="191"/>
      <c r="I201" s="454"/>
    </row>
    <row r="202" spans="1:9">
      <c r="A202" s="252" t="s">
        <v>50</v>
      </c>
      <c r="B202" s="203">
        <v>52</v>
      </c>
      <c r="C202" s="193" t="s">
        <v>33</v>
      </c>
      <c r="D202" s="209">
        <v>3222</v>
      </c>
      <c r="E202" s="215" t="s">
        <v>77</v>
      </c>
      <c r="F202" s="191" t="s">
        <v>703</v>
      </c>
      <c r="G202" s="236"/>
      <c r="H202" s="191"/>
      <c r="I202" s="454"/>
    </row>
    <row r="203" spans="1:9">
      <c r="A203" s="252" t="s">
        <v>50</v>
      </c>
      <c r="B203" s="203">
        <v>52</v>
      </c>
      <c r="C203" s="193" t="s">
        <v>33</v>
      </c>
      <c r="D203" s="209">
        <v>3223</v>
      </c>
      <c r="E203" s="215" t="s">
        <v>78</v>
      </c>
      <c r="F203" s="191" t="s">
        <v>703</v>
      </c>
      <c r="G203" s="236"/>
      <c r="H203" s="191"/>
      <c r="I203" s="454"/>
    </row>
    <row r="204" spans="1:9">
      <c r="A204" s="252" t="s">
        <v>50</v>
      </c>
      <c r="B204" s="203">
        <v>52</v>
      </c>
      <c r="C204" s="193" t="s">
        <v>33</v>
      </c>
      <c r="D204" s="209">
        <v>3233</v>
      </c>
      <c r="E204" s="215" t="s">
        <v>82</v>
      </c>
      <c r="F204" s="191" t="s">
        <v>703</v>
      </c>
      <c r="G204" s="236"/>
      <c r="H204" s="191"/>
      <c r="I204" s="454"/>
    </row>
    <row r="205" spans="1:9">
      <c r="A205" s="252" t="s">
        <v>50</v>
      </c>
      <c r="B205" s="203">
        <v>52</v>
      </c>
      <c r="C205" s="193" t="s">
        <v>33</v>
      </c>
      <c r="D205" s="209">
        <v>3237</v>
      </c>
      <c r="E205" s="215" t="s">
        <v>63</v>
      </c>
      <c r="F205" s="191" t="s">
        <v>703</v>
      </c>
      <c r="G205" s="236"/>
      <c r="H205" s="191">
        <v>11091.44</v>
      </c>
      <c r="I205" s="454">
        <v>50000</v>
      </c>
    </row>
    <row r="206" spans="1:9">
      <c r="A206" s="252" t="s">
        <v>50</v>
      </c>
      <c r="B206" s="203">
        <v>52</v>
      </c>
      <c r="C206" s="193" t="s">
        <v>33</v>
      </c>
      <c r="D206" s="209">
        <v>3238</v>
      </c>
      <c r="E206" s="215" t="s">
        <v>83</v>
      </c>
      <c r="F206" s="191" t="s">
        <v>703</v>
      </c>
      <c r="G206" s="236"/>
      <c r="H206" s="191"/>
      <c r="I206" s="454"/>
    </row>
    <row r="207" spans="1:9">
      <c r="A207" s="252" t="s">
        <v>50</v>
      </c>
      <c r="B207" s="203">
        <v>52</v>
      </c>
      <c r="C207" s="193" t="s">
        <v>33</v>
      </c>
      <c r="D207" s="209">
        <v>3239</v>
      </c>
      <c r="E207" s="215" t="s">
        <v>67</v>
      </c>
      <c r="F207" s="191" t="s">
        <v>703</v>
      </c>
      <c r="G207" s="236"/>
      <c r="H207" s="191"/>
      <c r="I207" s="454"/>
    </row>
    <row r="208" spans="1:9" ht="25.5">
      <c r="A208" s="252" t="s">
        <v>50</v>
      </c>
      <c r="B208" s="203">
        <v>52</v>
      </c>
      <c r="C208" s="193" t="s">
        <v>33</v>
      </c>
      <c r="D208" s="209">
        <v>3241</v>
      </c>
      <c r="E208" s="215" t="s">
        <v>68</v>
      </c>
      <c r="F208" s="191" t="s">
        <v>703</v>
      </c>
      <c r="G208" s="236">
        <v>23100</v>
      </c>
      <c r="H208" s="191">
        <v>11333.15</v>
      </c>
      <c r="I208" s="454">
        <v>20000</v>
      </c>
    </row>
    <row r="209" spans="1:10">
      <c r="A209" s="252" t="s">
        <v>50</v>
      </c>
      <c r="B209" s="203">
        <v>52</v>
      </c>
      <c r="C209" s="193" t="s">
        <v>33</v>
      </c>
      <c r="D209" s="209">
        <v>3293</v>
      </c>
      <c r="E209" s="215" t="s">
        <v>69</v>
      </c>
      <c r="F209" s="191" t="s">
        <v>703</v>
      </c>
      <c r="G209" s="236"/>
      <c r="H209" s="191">
        <v>3507</v>
      </c>
      <c r="I209" s="454">
        <v>10000</v>
      </c>
    </row>
    <row r="210" spans="1:10" ht="25.5">
      <c r="A210" s="252" t="s">
        <v>50</v>
      </c>
      <c r="B210" s="203">
        <v>52</v>
      </c>
      <c r="C210" s="193" t="s">
        <v>33</v>
      </c>
      <c r="D210" s="209">
        <v>3299</v>
      </c>
      <c r="E210" s="215" t="s">
        <v>58</v>
      </c>
      <c r="F210" s="191" t="s">
        <v>703</v>
      </c>
      <c r="G210" s="236">
        <f t="shared" ref="G210:G216" si="4">SUM(G209)</f>
        <v>0</v>
      </c>
      <c r="H210" s="191"/>
      <c r="I210" s="454"/>
    </row>
    <row r="211" spans="1:10" ht="25.5">
      <c r="A211" s="252" t="s">
        <v>50</v>
      </c>
      <c r="B211" s="203">
        <v>52</v>
      </c>
      <c r="C211" s="193" t="s">
        <v>33</v>
      </c>
      <c r="D211" s="209">
        <v>3691</v>
      </c>
      <c r="E211" s="215" t="s">
        <v>134</v>
      </c>
      <c r="F211" s="191" t="s">
        <v>703</v>
      </c>
      <c r="G211" s="236"/>
      <c r="H211" s="455">
        <v>7779.94</v>
      </c>
      <c r="I211" s="454">
        <v>10000</v>
      </c>
      <c r="J211" s="457"/>
    </row>
    <row r="212" spans="1:10" ht="25.5">
      <c r="A212" s="252" t="s">
        <v>50</v>
      </c>
      <c r="B212" s="203">
        <v>52</v>
      </c>
      <c r="C212" s="193" t="s">
        <v>33</v>
      </c>
      <c r="D212" s="209">
        <v>3693</v>
      </c>
      <c r="E212" s="215" t="s">
        <v>84</v>
      </c>
      <c r="F212" s="191" t="s">
        <v>703</v>
      </c>
      <c r="G212" s="236">
        <f>SUM(G210)</f>
        <v>0</v>
      </c>
      <c r="H212" s="191"/>
      <c r="I212" s="454"/>
    </row>
    <row r="213" spans="1:10" ht="25.5">
      <c r="A213" s="252" t="s">
        <v>50</v>
      </c>
      <c r="B213" s="203">
        <v>52</v>
      </c>
      <c r="C213" s="193" t="s">
        <v>33</v>
      </c>
      <c r="D213" s="209">
        <v>3723</v>
      </c>
      <c r="E213" s="215" t="s">
        <v>706</v>
      </c>
      <c r="F213" s="191" t="s">
        <v>703</v>
      </c>
      <c r="G213" s="236">
        <f t="shared" si="4"/>
        <v>0</v>
      </c>
      <c r="H213" s="191"/>
      <c r="I213" s="454"/>
    </row>
    <row r="214" spans="1:10">
      <c r="A214" s="252" t="s">
        <v>50</v>
      </c>
      <c r="B214" s="203">
        <v>52</v>
      </c>
      <c r="C214" s="193" t="s">
        <v>33</v>
      </c>
      <c r="D214" s="209">
        <v>3813</v>
      </c>
      <c r="E214" s="215" t="s">
        <v>772</v>
      </c>
      <c r="F214" s="191" t="s">
        <v>703</v>
      </c>
      <c r="G214" s="236"/>
      <c r="H214" s="455">
        <v>38899.72</v>
      </c>
      <c r="I214" s="454">
        <v>40000</v>
      </c>
      <c r="J214" s="457"/>
    </row>
    <row r="215" spans="1:10">
      <c r="A215" s="252" t="s">
        <v>50</v>
      </c>
      <c r="B215" s="203">
        <v>52</v>
      </c>
      <c r="C215" s="193" t="s">
        <v>33</v>
      </c>
      <c r="D215" s="209">
        <v>4224</v>
      </c>
      <c r="E215" s="215" t="s">
        <v>74</v>
      </c>
      <c r="F215" s="191" t="s">
        <v>703</v>
      </c>
      <c r="G215" s="236">
        <f>SUM(G213)</f>
        <v>0</v>
      </c>
      <c r="H215" s="191"/>
      <c r="I215" s="454"/>
    </row>
    <row r="216" spans="1:10">
      <c r="A216" s="252" t="s">
        <v>50</v>
      </c>
      <c r="B216" s="203">
        <v>52</v>
      </c>
      <c r="C216" s="193" t="s">
        <v>33</v>
      </c>
      <c r="D216" s="209">
        <v>4225</v>
      </c>
      <c r="E216" s="215" t="s">
        <v>86</v>
      </c>
      <c r="F216" s="191" t="s">
        <v>703</v>
      </c>
      <c r="G216" s="236">
        <f t="shared" si="4"/>
        <v>0</v>
      </c>
      <c r="H216" s="191"/>
      <c r="I216" s="454"/>
    </row>
    <row r="217" spans="1:10">
      <c r="A217" s="254" t="s">
        <v>50</v>
      </c>
      <c r="B217" s="204">
        <v>52</v>
      </c>
      <c r="C217" s="195" t="s">
        <v>33</v>
      </c>
      <c r="D217" s="210"/>
      <c r="E217" s="216" t="s">
        <v>170</v>
      </c>
      <c r="F217" s="196" t="s">
        <v>703</v>
      </c>
      <c r="G217" s="237">
        <f>SUM(G197:G216)</f>
        <v>118100</v>
      </c>
      <c r="H217" s="237">
        <f>SUM(H197:H216)</f>
        <v>83345.48000000001</v>
      </c>
      <c r="I217" s="255">
        <f>SUM(I197:I216)</f>
        <v>150000</v>
      </c>
    </row>
    <row r="218" spans="1:10">
      <c r="A218" s="252" t="s">
        <v>50</v>
      </c>
      <c r="B218" s="203">
        <v>52</v>
      </c>
      <c r="C218" s="193" t="s">
        <v>33</v>
      </c>
      <c r="D218" s="209">
        <v>3111</v>
      </c>
      <c r="E218" s="215" t="s">
        <v>51</v>
      </c>
      <c r="F218" s="191" t="s">
        <v>702</v>
      </c>
      <c r="G218" s="236">
        <v>0</v>
      </c>
      <c r="H218" s="191"/>
      <c r="I218" s="454"/>
    </row>
    <row r="219" spans="1:10">
      <c r="A219" s="252" t="s">
        <v>50</v>
      </c>
      <c r="B219" s="203">
        <v>52</v>
      </c>
      <c r="C219" s="193" t="s">
        <v>33</v>
      </c>
      <c r="D219" s="209">
        <v>3121</v>
      </c>
      <c r="E219" s="215" t="s">
        <v>52</v>
      </c>
      <c r="F219" s="191" t="s">
        <v>702</v>
      </c>
      <c r="G219" s="236">
        <v>0</v>
      </c>
      <c r="H219" s="191"/>
      <c r="I219" s="454">
        <v>300000</v>
      </c>
    </row>
    <row r="220" spans="1:10" ht="25.5">
      <c r="A220" s="252" t="s">
        <v>50</v>
      </c>
      <c r="B220" s="203">
        <v>52</v>
      </c>
      <c r="C220" s="193" t="s">
        <v>33</v>
      </c>
      <c r="D220" s="209">
        <v>3132</v>
      </c>
      <c r="E220" s="215" t="s">
        <v>53</v>
      </c>
      <c r="F220" s="191" t="s">
        <v>702</v>
      </c>
      <c r="G220" s="236">
        <v>0</v>
      </c>
      <c r="H220" s="191"/>
      <c r="I220" s="454"/>
    </row>
    <row r="221" spans="1:10">
      <c r="A221" s="252" t="s">
        <v>50</v>
      </c>
      <c r="B221" s="203">
        <v>52</v>
      </c>
      <c r="C221" s="193" t="s">
        <v>33</v>
      </c>
      <c r="D221" s="209">
        <v>3211</v>
      </c>
      <c r="E221" s="215" t="s">
        <v>61</v>
      </c>
      <c r="F221" s="191" t="s">
        <v>702</v>
      </c>
      <c r="G221" s="236">
        <v>0</v>
      </c>
      <c r="H221" s="191">
        <v>11973.32</v>
      </c>
      <c r="I221" s="454">
        <v>12000</v>
      </c>
    </row>
    <row r="222" spans="1:10" ht="25.5">
      <c r="A222" s="252" t="s">
        <v>50</v>
      </c>
      <c r="B222" s="203">
        <v>52</v>
      </c>
      <c r="C222" s="193" t="s">
        <v>33</v>
      </c>
      <c r="D222" s="209">
        <v>3212</v>
      </c>
      <c r="E222" s="215" t="s">
        <v>54</v>
      </c>
      <c r="F222" s="191" t="s">
        <v>702</v>
      </c>
      <c r="G222" s="236">
        <v>0</v>
      </c>
      <c r="H222" s="191"/>
      <c r="I222" s="454"/>
    </row>
    <row r="223" spans="1:10">
      <c r="A223" s="252" t="s">
        <v>50</v>
      </c>
      <c r="B223" s="203">
        <v>52</v>
      </c>
      <c r="C223" s="193" t="s">
        <v>33</v>
      </c>
      <c r="D223" s="209">
        <v>3213</v>
      </c>
      <c r="E223" s="215" t="s">
        <v>65</v>
      </c>
      <c r="F223" s="191" t="s">
        <v>702</v>
      </c>
      <c r="G223" s="236">
        <v>0</v>
      </c>
      <c r="H223" s="191"/>
      <c r="I223" s="454">
        <v>10000</v>
      </c>
    </row>
    <row r="224" spans="1:10" ht="25.5">
      <c r="A224" s="252" t="s">
        <v>50</v>
      </c>
      <c r="B224" s="203">
        <v>52</v>
      </c>
      <c r="C224" s="193" t="s">
        <v>33</v>
      </c>
      <c r="D224" s="209">
        <v>3221</v>
      </c>
      <c r="E224" s="215" t="s">
        <v>66</v>
      </c>
      <c r="F224" s="191" t="s">
        <v>702</v>
      </c>
      <c r="G224" s="236">
        <v>0</v>
      </c>
      <c r="H224" s="191"/>
      <c r="I224" s="454">
        <v>9000</v>
      </c>
    </row>
    <row r="225" spans="1:10">
      <c r="A225" s="252" t="s">
        <v>50</v>
      </c>
      <c r="B225" s="203">
        <v>52</v>
      </c>
      <c r="C225" s="193" t="s">
        <v>33</v>
      </c>
      <c r="D225" s="209">
        <v>3223</v>
      </c>
      <c r="E225" s="215" t="s">
        <v>78</v>
      </c>
      <c r="F225" s="191" t="s">
        <v>702</v>
      </c>
      <c r="G225" s="236">
        <v>0</v>
      </c>
      <c r="H225" s="191"/>
      <c r="I225" s="454"/>
    </row>
    <row r="226" spans="1:10" ht="25.5">
      <c r="A226" s="252" t="s">
        <v>50</v>
      </c>
      <c r="B226" s="203">
        <v>52</v>
      </c>
      <c r="C226" s="193" t="s">
        <v>33</v>
      </c>
      <c r="D226" s="209">
        <v>3224</v>
      </c>
      <c r="E226" s="215" t="s">
        <v>62</v>
      </c>
      <c r="F226" s="191" t="s">
        <v>702</v>
      </c>
      <c r="G226" s="236">
        <v>0</v>
      </c>
      <c r="H226" s="191"/>
      <c r="I226" s="454"/>
    </row>
    <row r="227" spans="1:10">
      <c r="A227" s="252" t="s">
        <v>50</v>
      </c>
      <c r="B227" s="203">
        <v>52</v>
      </c>
      <c r="C227" s="193" t="s">
        <v>33</v>
      </c>
      <c r="D227" s="209">
        <v>3231</v>
      </c>
      <c r="E227" s="215" t="s">
        <v>80</v>
      </c>
      <c r="F227" s="191" t="s">
        <v>702</v>
      </c>
      <c r="G227" s="236">
        <v>0</v>
      </c>
      <c r="H227" s="191"/>
      <c r="I227" s="454"/>
    </row>
    <row r="228" spans="1:10" ht="25.5">
      <c r="A228" s="252" t="s">
        <v>50</v>
      </c>
      <c r="B228" s="203">
        <v>52</v>
      </c>
      <c r="C228" s="193" t="s">
        <v>33</v>
      </c>
      <c r="D228" s="209">
        <v>3232</v>
      </c>
      <c r="E228" s="215" t="s">
        <v>81</v>
      </c>
      <c r="F228" s="191" t="s">
        <v>702</v>
      </c>
      <c r="G228" s="236">
        <v>0</v>
      </c>
      <c r="H228" s="191"/>
      <c r="I228" s="454"/>
    </row>
    <row r="229" spans="1:10">
      <c r="A229" s="252" t="s">
        <v>50</v>
      </c>
      <c r="B229" s="203">
        <v>52</v>
      </c>
      <c r="C229" s="193" t="s">
        <v>33</v>
      </c>
      <c r="D229" s="209">
        <v>3233</v>
      </c>
      <c r="E229" s="215" t="s">
        <v>82</v>
      </c>
      <c r="F229" s="191" t="s">
        <v>702</v>
      </c>
      <c r="G229" s="236">
        <v>0</v>
      </c>
      <c r="H229" s="191"/>
      <c r="I229" s="454">
        <v>10000</v>
      </c>
    </row>
    <row r="230" spans="1:10">
      <c r="A230" s="252" t="s">
        <v>50</v>
      </c>
      <c r="B230" s="203">
        <v>52</v>
      </c>
      <c r="C230" s="193" t="s">
        <v>33</v>
      </c>
      <c r="D230" s="209">
        <v>3234</v>
      </c>
      <c r="E230" s="215" t="s">
        <v>88</v>
      </c>
      <c r="F230" s="191" t="s">
        <v>702</v>
      </c>
      <c r="G230" s="236">
        <v>0</v>
      </c>
      <c r="H230" s="191"/>
      <c r="I230" s="454"/>
    </row>
    <row r="231" spans="1:10">
      <c r="A231" s="252" t="s">
        <v>50</v>
      </c>
      <c r="B231" s="203">
        <v>52</v>
      </c>
      <c r="C231" s="193" t="s">
        <v>33</v>
      </c>
      <c r="D231" s="209">
        <v>3235</v>
      </c>
      <c r="E231" s="215" t="s">
        <v>89</v>
      </c>
      <c r="F231" s="191" t="s">
        <v>702</v>
      </c>
      <c r="G231" s="236">
        <v>0</v>
      </c>
      <c r="H231" s="191"/>
      <c r="I231" s="454"/>
    </row>
    <row r="232" spans="1:10">
      <c r="A232" s="252" t="s">
        <v>50</v>
      </c>
      <c r="B232" s="203">
        <v>52</v>
      </c>
      <c r="C232" s="193" t="s">
        <v>33</v>
      </c>
      <c r="D232" s="209">
        <v>3237</v>
      </c>
      <c r="E232" s="215" t="s">
        <v>63</v>
      </c>
      <c r="F232" s="191" t="s">
        <v>702</v>
      </c>
      <c r="G232" s="236">
        <v>0</v>
      </c>
      <c r="H232" s="191"/>
      <c r="I232" s="454">
        <v>50000</v>
      </c>
    </row>
    <row r="233" spans="1:10">
      <c r="A233" s="252" t="s">
        <v>50</v>
      </c>
      <c r="B233" s="203">
        <v>52</v>
      </c>
      <c r="C233" s="193" t="s">
        <v>33</v>
      </c>
      <c r="D233" s="209">
        <v>3238</v>
      </c>
      <c r="E233" s="215" t="s">
        <v>83</v>
      </c>
      <c r="F233" s="191" t="s">
        <v>702</v>
      </c>
      <c r="G233" s="236">
        <v>0</v>
      </c>
      <c r="H233" s="191"/>
      <c r="I233" s="454"/>
    </row>
    <row r="234" spans="1:10">
      <c r="A234" s="252" t="s">
        <v>50</v>
      </c>
      <c r="B234" s="203">
        <v>52</v>
      </c>
      <c r="C234" s="193" t="s">
        <v>33</v>
      </c>
      <c r="D234" s="209">
        <v>3239</v>
      </c>
      <c r="E234" s="215" t="s">
        <v>67</v>
      </c>
      <c r="F234" s="191" t="s">
        <v>702</v>
      </c>
      <c r="G234" s="236">
        <v>0</v>
      </c>
      <c r="H234" s="191"/>
      <c r="I234" s="454">
        <v>70000</v>
      </c>
    </row>
    <row r="235" spans="1:10" ht="25.5">
      <c r="A235" s="252" t="s">
        <v>50</v>
      </c>
      <c r="B235" s="203">
        <v>52</v>
      </c>
      <c r="C235" s="193" t="s">
        <v>33</v>
      </c>
      <c r="D235" s="209">
        <v>3241</v>
      </c>
      <c r="E235" s="215" t="s">
        <v>68</v>
      </c>
      <c r="F235" s="191" t="s">
        <v>702</v>
      </c>
      <c r="G235" s="236">
        <v>0</v>
      </c>
      <c r="H235" s="191"/>
      <c r="I235" s="454">
        <v>10000</v>
      </c>
    </row>
    <row r="236" spans="1:10">
      <c r="A236" s="252" t="s">
        <v>50</v>
      </c>
      <c r="B236" s="203">
        <v>52</v>
      </c>
      <c r="C236" s="193" t="s">
        <v>33</v>
      </c>
      <c r="D236" s="209">
        <v>3292</v>
      </c>
      <c r="E236" s="215" t="s">
        <v>60</v>
      </c>
      <c r="F236" s="191" t="s">
        <v>702</v>
      </c>
      <c r="G236" s="236">
        <v>0</v>
      </c>
      <c r="H236" s="191"/>
      <c r="I236" s="454"/>
    </row>
    <row r="237" spans="1:10">
      <c r="A237" s="252" t="s">
        <v>50</v>
      </c>
      <c r="B237" s="203">
        <v>52</v>
      </c>
      <c r="C237" s="193" t="s">
        <v>33</v>
      </c>
      <c r="D237" s="209">
        <v>3293</v>
      </c>
      <c r="E237" s="215" t="s">
        <v>69</v>
      </c>
      <c r="F237" s="191" t="s">
        <v>702</v>
      </c>
      <c r="G237" s="236">
        <v>0</v>
      </c>
      <c r="H237" s="191"/>
      <c r="I237" s="454">
        <v>10000</v>
      </c>
    </row>
    <row r="238" spans="1:10">
      <c r="A238" s="252" t="s">
        <v>50</v>
      </c>
      <c r="B238" s="203">
        <v>52</v>
      </c>
      <c r="C238" s="193" t="s">
        <v>33</v>
      </c>
      <c r="D238" s="209">
        <v>3295</v>
      </c>
      <c r="E238" s="215" t="s">
        <v>56</v>
      </c>
      <c r="F238" s="191" t="s">
        <v>702</v>
      </c>
      <c r="G238" s="236">
        <v>0</v>
      </c>
      <c r="H238" s="191"/>
      <c r="I238" s="454"/>
    </row>
    <row r="239" spans="1:10" ht="25.5">
      <c r="A239" s="252" t="s">
        <v>50</v>
      </c>
      <c r="B239" s="203">
        <v>52</v>
      </c>
      <c r="C239" s="193" t="s">
        <v>33</v>
      </c>
      <c r="D239" s="209">
        <v>3299</v>
      </c>
      <c r="E239" s="215" t="s">
        <v>58</v>
      </c>
      <c r="F239" s="191" t="s">
        <v>702</v>
      </c>
      <c r="G239" s="236">
        <v>0</v>
      </c>
      <c r="H239" s="191">
        <v>5000</v>
      </c>
      <c r="I239" s="454">
        <v>20000</v>
      </c>
    </row>
    <row r="240" spans="1:10">
      <c r="A240" s="252" t="s">
        <v>50</v>
      </c>
      <c r="B240" s="203">
        <v>52</v>
      </c>
      <c r="C240" s="193" t="s">
        <v>33</v>
      </c>
      <c r="D240" s="209">
        <v>34311</v>
      </c>
      <c r="E240" s="215" t="s">
        <v>771</v>
      </c>
      <c r="F240" s="191" t="s">
        <v>702</v>
      </c>
      <c r="G240" s="236"/>
      <c r="H240" s="455">
        <v>5.4</v>
      </c>
      <c r="I240" s="454">
        <v>50</v>
      </c>
      <c r="J240" s="457"/>
    </row>
    <row r="241" spans="1:10" ht="25.5">
      <c r="A241" s="252" t="s">
        <v>50</v>
      </c>
      <c r="B241" s="203">
        <v>52</v>
      </c>
      <c r="C241" s="193" t="s">
        <v>33</v>
      </c>
      <c r="D241" s="209">
        <v>34321</v>
      </c>
      <c r="E241" s="215" t="s">
        <v>72</v>
      </c>
      <c r="F241" s="191" t="s">
        <v>702</v>
      </c>
      <c r="G241" s="236"/>
      <c r="H241" s="455">
        <v>111.85</v>
      </c>
      <c r="I241" s="454">
        <v>200</v>
      </c>
      <c r="J241" s="457"/>
    </row>
    <row r="242" spans="1:10" ht="25.5">
      <c r="A242" s="252" t="s">
        <v>50</v>
      </c>
      <c r="B242" s="203">
        <v>52</v>
      </c>
      <c r="C242" s="193" t="s">
        <v>33</v>
      </c>
      <c r="D242" s="209">
        <v>3691</v>
      </c>
      <c r="E242" s="215" t="s">
        <v>84</v>
      </c>
      <c r="F242" s="191" t="s">
        <v>702</v>
      </c>
      <c r="G242" s="236">
        <v>0</v>
      </c>
      <c r="H242" s="191"/>
      <c r="I242" s="454"/>
    </row>
    <row r="243" spans="1:10" ht="25.5">
      <c r="A243" s="252" t="s">
        <v>50</v>
      </c>
      <c r="B243" s="203">
        <v>52</v>
      </c>
      <c r="C243" s="193" t="s">
        <v>33</v>
      </c>
      <c r="D243" s="209">
        <v>3721</v>
      </c>
      <c r="E243" s="215" t="s">
        <v>85</v>
      </c>
      <c r="F243" s="191" t="s">
        <v>702</v>
      </c>
      <c r="G243" s="236">
        <v>0</v>
      </c>
      <c r="H243" s="191"/>
      <c r="I243" s="454"/>
    </row>
    <row r="244" spans="1:10" ht="25.5">
      <c r="A244" s="252" t="s">
        <v>50</v>
      </c>
      <c r="B244" s="203">
        <v>52</v>
      </c>
      <c r="C244" s="193" t="s">
        <v>33</v>
      </c>
      <c r="D244" s="209">
        <v>3722</v>
      </c>
      <c r="E244" s="215" t="s">
        <v>707</v>
      </c>
      <c r="F244" s="191" t="s">
        <v>702</v>
      </c>
      <c r="G244" s="236">
        <v>0</v>
      </c>
      <c r="H244" s="191"/>
      <c r="I244" s="454"/>
    </row>
    <row r="245" spans="1:10">
      <c r="A245" s="252" t="s">
        <v>50</v>
      </c>
      <c r="B245" s="203">
        <v>52</v>
      </c>
      <c r="C245" s="193" t="s">
        <v>33</v>
      </c>
      <c r="D245" s="209">
        <v>4221</v>
      </c>
      <c r="E245" s="215" t="s">
        <v>64</v>
      </c>
      <c r="F245" s="191" t="s">
        <v>702</v>
      </c>
      <c r="G245" s="236">
        <v>0</v>
      </c>
      <c r="H245" s="191"/>
      <c r="I245" s="454">
        <v>80000</v>
      </c>
    </row>
    <row r="246" spans="1:10">
      <c r="A246" s="252" t="s">
        <v>50</v>
      </c>
      <c r="B246" s="203">
        <v>52</v>
      </c>
      <c r="C246" s="193" t="s">
        <v>33</v>
      </c>
      <c r="D246" s="209">
        <v>4224</v>
      </c>
      <c r="E246" s="215" t="s">
        <v>74</v>
      </c>
      <c r="F246" s="191" t="s">
        <v>702</v>
      </c>
      <c r="G246" s="236">
        <v>0</v>
      </c>
      <c r="H246" s="191"/>
      <c r="I246" s="454"/>
    </row>
    <row r="247" spans="1:10">
      <c r="A247" s="252" t="s">
        <v>50</v>
      </c>
      <c r="B247" s="203">
        <v>52</v>
      </c>
      <c r="C247" s="193" t="s">
        <v>33</v>
      </c>
      <c r="D247" s="209">
        <v>4241</v>
      </c>
      <c r="E247" s="215" t="s">
        <v>75</v>
      </c>
      <c r="F247" s="191" t="s">
        <v>702</v>
      </c>
      <c r="G247" s="236">
        <v>0</v>
      </c>
      <c r="H247" s="191"/>
      <c r="I247" s="454">
        <v>4750</v>
      </c>
    </row>
    <row r="248" spans="1:10">
      <c r="A248" s="252" t="s">
        <v>50</v>
      </c>
      <c r="B248" s="203">
        <v>52</v>
      </c>
      <c r="C248" s="193" t="s">
        <v>33</v>
      </c>
      <c r="D248" s="209">
        <v>4262</v>
      </c>
      <c r="E248" s="215" t="s">
        <v>87</v>
      </c>
      <c r="F248" s="191" t="s">
        <v>702</v>
      </c>
      <c r="G248" s="236">
        <v>0</v>
      </c>
      <c r="H248" s="191"/>
      <c r="I248" s="454"/>
    </row>
    <row r="249" spans="1:10" ht="25.5">
      <c r="A249" s="252" t="s">
        <v>50</v>
      </c>
      <c r="B249" s="203">
        <v>52</v>
      </c>
      <c r="C249" s="193" t="s">
        <v>33</v>
      </c>
      <c r="D249" s="209">
        <v>4511</v>
      </c>
      <c r="E249" s="215" t="s">
        <v>92</v>
      </c>
      <c r="F249" s="191" t="s">
        <v>702</v>
      </c>
      <c r="G249" s="236">
        <v>0</v>
      </c>
      <c r="H249" s="191"/>
      <c r="I249" s="454"/>
    </row>
    <row r="250" spans="1:10">
      <c r="A250" s="254" t="s">
        <v>50</v>
      </c>
      <c r="B250" s="204">
        <v>52</v>
      </c>
      <c r="C250" s="195" t="s">
        <v>33</v>
      </c>
      <c r="D250" s="210"/>
      <c r="E250" s="216" t="s">
        <v>170</v>
      </c>
      <c r="F250" s="196" t="s">
        <v>702</v>
      </c>
      <c r="G250" s="237">
        <f>SUM(G218:G249)</f>
        <v>0</v>
      </c>
      <c r="H250" s="237">
        <f>SUM(H218:H249)</f>
        <v>17090.57</v>
      </c>
      <c r="I250" s="255">
        <f>SUM(I218:I249)</f>
        <v>586000</v>
      </c>
    </row>
    <row r="251" spans="1:10">
      <c r="A251" s="256" t="s">
        <v>50</v>
      </c>
      <c r="B251" s="206">
        <v>52</v>
      </c>
      <c r="C251" s="197" t="s">
        <v>33</v>
      </c>
      <c r="D251" s="213"/>
      <c r="E251" s="218" t="s">
        <v>708</v>
      </c>
      <c r="F251" s="198"/>
      <c r="G251" s="239">
        <f>G217+G250</f>
        <v>118100</v>
      </c>
      <c r="H251" s="239">
        <f>H217+H250</f>
        <v>100436.05000000002</v>
      </c>
      <c r="I251" s="257">
        <f>I217+I250</f>
        <v>736000</v>
      </c>
    </row>
    <row r="252" spans="1:10">
      <c r="A252" s="252" t="s">
        <v>50</v>
      </c>
      <c r="B252" s="203">
        <v>61</v>
      </c>
      <c r="C252" s="193" t="s">
        <v>41</v>
      </c>
      <c r="D252" s="209">
        <v>3111</v>
      </c>
      <c r="E252" s="215" t="s">
        <v>51</v>
      </c>
      <c r="F252" s="191" t="s">
        <v>703</v>
      </c>
      <c r="G252" s="236">
        <v>0</v>
      </c>
      <c r="H252" s="240"/>
      <c r="I252" s="253"/>
    </row>
    <row r="253" spans="1:10" ht="25.5">
      <c r="A253" s="252" t="s">
        <v>50</v>
      </c>
      <c r="B253" s="203">
        <v>61</v>
      </c>
      <c r="C253" s="193" t="s">
        <v>41</v>
      </c>
      <c r="D253" s="209">
        <v>3132</v>
      </c>
      <c r="E253" s="215" t="s">
        <v>53</v>
      </c>
      <c r="F253" s="191" t="s">
        <v>703</v>
      </c>
      <c r="G253" s="236">
        <v>0</v>
      </c>
      <c r="H253" s="240"/>
      <c r="I253" s="253"/>
    </row>
    <row r="254" spans="1:10">
      <c r="A254" s="254" t="s">
        <v>50</v>
      </c>
      <c r="B254" s="204">
        <v>61</v>
      </c>
      <c r="C254" s="195" t="s">
        <v>41</v>
      </c>
      <c r="D254" s="210"/>
      <c r="E254" s="216" t="s">
        <v>170</v>
      </c>
      <c r="F254" s="196" t="s">
        <v>703</v>
      </c>
      <c r="G254" s="237">
        <f>SUM(G252:G253)</f>
        <v>0</v>
      </c>
      <c r="H254" s="237">
        <f t="shared" ref="H254:I254" si="5">SUM(H252:H253)</f>
        <v>0</v>
      </c>
      <c r="I254" s="255">
        <f t="shared" si="5"/>
        <v>0</v>
      </c>
    </row>
    <row r="255" spans="1:10">
      <c r="A255" s="252" t="s">
        <v>50</v>
      </c>
      <c r="B255" s="203">
        <v>61</v>
      </c>
      <c r="C255" s="193" t="s">
        <v>41</v>
      </c>
      <c r="D255" s="209">
        <v>3111</v>
      </c>
      <c r="E255" s="215" t="s">
        <v>51</v>
      </c>
      <c r="F255" s="191" t="s">
        <v>702</v>
      </c>
      <c r="G255" s="236"/>
      <c r="H255" s="191"/>
      <c r="I255" s="454"/>
    </row>
    <row r="256" spans="1:10">
      <c r="A256" s="252" t="s">
        <v>50</v>
      </c>
      <c r="B256" s="203">
        <v>61</v>
      </c>
      <c r="C256" s="193" t="s">
        <v>41</v>
      </c>
      <c r="D256" s="209">
        <v>3121</v>
      </c>
      <c r="E256" s="215" t="s">
        <v>52</v>
      </c>
      <c r="F256" s="191" t="s">
        <v>702</v>
      </c>
      <c r="G256" s="236"/>
      <c r="H256" s="191"/>
      <c r="I256" s="454"/>
    </row>
    <row r="257" spans="1:9" ht="25.5">
      <c r="A257" s="252" t="s">
        <v>50</v>
      </c>
      <c r="B257" s="203">
        <v>61</v>
      </c>
      <c r="C257" s="193" t="s">
        <v>41</v>
      </c>
      <c r="D257" s="209">
        <v>3132</v>
      </c>
      <c r="E257" s="215" t="s">
        <v>53</v>
      </c>
      <c r="F257" s="191" t="s">
        <v>702</v>
      </c>
      <c r="G257" s="236"/>
      <c r="H257" s="191"/>
      <c r="I257" s="454"/>
    </row>
    <row r="258" spans="1:9">
      <c r="A258" s="252" t="s">
        <v>50</v>
      </c>
      <c r="B258" s="203">
        <v>61</v>
      </c>
      <c r="C258" s="193" t="s">
        <v>41</v>
      </c>
      <c r="D258" s="209">
        <v>3211</v>
      </c>
      <c r="E258" s="215" t="s">
        <v>61</v>
      </c>
      <c r="F258" s="191" t="s">
        <v>702</v>
      </c>
      <c r="G258" s="236">
        <v>400</v>
      </c>
      <c r="H258" s="191"/>
      <c r="I258" s="454"/>
    </row>
    <row r="259" spans="1:9" ht="25.5">
      <c r="A259" s="252" t="s">
        <v>50</v>
      </c>
      <c r="B259" s="203">
        <v>61</v>
      </c>
      <c r="C259" s="193" t="s">
        <v>41</v>
      </c>
      <c r="D259" s="209">
        <v>3212</v>
      </c>
      <c r="E259" s="215" t="s">
        <v>54</v>
      </c>
      <c r="F259" s="191" t="s">
        <v>702</v>
      </c>
      <c r="G259" s="236"/>
      <c r="H259" s="191"/>
      <c r="I259" s="454"/>
    </row>
    <row r="260" spans="1:9">
      <c r="A260" s="252" t="s">
        <v>50</v>
      </c>
      <c r="B260" s="203">
        <v>61</v>
      </c>
      <c r="C260" s="193" t="s">
        <v>41</v>
      </c>
      <c r="D260" s="209">
        <v>3213</v>
      </c>
      <c r="E260" s="215" t="s">
        <v>65</v>
      </c>
      <c r="F260" s="191" t="s">
        <v>702</v>
      </c>
      <c r="G260" s="236">
        <v>400</v>
      </c>
      <c r="H260" s="191"/>
      <c r="I260" s="454"/>
    </row>
    <row r="261" spans="1:9" ht="25.5">
      <c r="A261" s="252" t="s">
        <v>50</v>
      </c>
      <c r="B261" s="203">
        <v>61</v>
      </c>
      <c r="C261" s="193" t="s">
        <v>41</v>
      </c>
      <c r="D261" s="209">
        <v>3221</v>
      </c>
      <c r="E261" s="215" t="s">
        <v>66</v>
      </c>
      <c r="F261" s="191" t="s">
        <v>702</v>
      </c>
      <c r="G261" s="236">
        <v>4000</v>
      </c>
      <c r="H261" s="191"/>
      <c r="I261" s="454"/>
    </row>
    <row r="262" spans="1:9">
      <c r="A262" s="252" t="s">
        <v>50</v>
      </c>
      <c r="B262" s="203">
        <v>61</v>
      </c>
      <c r="C262" s="193" t="s">
        <v>41</v>
      </c>
      <c r="D262" s="209">
        <v>3222</v>
      </c>
      <c r="E262" s="215" t="s">
        <v>77</v>
      </c>
      <c r="F262" s="191" t="s">
        <v>702</v>
      </c>
      <c r="G262" s="236"/>
      <c r="H262" s="191"/>
      <c r="I262" s="454"/>
    </row>
    <row r="263" spans="1:9">
      <c r="A263" s="252" t="s">
        <v>50</v>
      </c>
      <c r="B263" s="203">
        <v>61</v>
      </c>
      <c r="C263" s="193" t="s">
        <v>41</v>
      </c>
      <c r="D263" s="209">
        <v>3225</v>
      </c>
      <c r="E263" s="215" t="s">
        <v>79</v>
      </c>
      <c r="F263" s="191" t="s">
        <v>702</v>
      </c>
      <c r="G263" s="236">
        <v>200</v>
      </c>
      <c r="H263" s="191"/>
      <c r="I263" s="454"/>
    </row>
    <row r="264" spans="1:9">
      <c r="A264" s="252" t="s">
        <v>50</v>
      </c>
      <c r="B264" s="203">
        <v>61</v>
      </c>
      <c r="C264" s="193" t="s">
        <v>41</v>
      </c>
      <c r="D264" s="209">
        <v>3231</v>
      </c>
      <c r="E264" s="215" t="s">
        <v>80</v>
      </c>
      <c r="F264" s="191" t="s">
        <v>702</v>
      </c>
      <c r="G264" s="236"/>
      <c r="H264" s="191"/>
      <c r="I264" s="454"/>
    </row>
    <row r="265" spans="1:9" ht="25.5">
      <c r="A265" s="252" t="s">
        <v>50</v>
      </c>
      <c r="B265" s="203">
        <v>61</v>
      </c>
      <c r="C265" s="193" t="s">
        <v>41</v>
      </c>
      <c r="D265" s="209">
        <v>3232</v>
      </c>
      <c r="E265" s="215" t="s">
        <v>81</v>
      </c>
      <c r="F265" s="191" t="s">
        <v>702</v>
      </c>
      <c r="G265" s="236"/>
      <c r="H265" s="191"/>
      <c r="I265" s="454"/>
    </row>
    <row r="266" spans="1:9">
      <c r="A266" s="252" t="s">
        <v>50</v>
      </c>
      <c r="B266" s="203">
        <v>61</v>
      </c>
      <c r="C266" s="193" t="s">
        <v>41</v>
      </c>
      <c r="D266" s="209">
        <v>3233</v>
      </c>
      <c r="E266" s="215" t="s">
        <v>82</v>
      </c>
      <c r="F266" s="191" t="s">
        <v>702</v>
      </c>
      <c r="G266" s="236">
        <v>3500</v>
      </c>
      <c r="H266" s="191"/>
      <c r="I266" s="454">
        <v>2500</v>
      </c>
    </row>
    <row r="267" spans="1:9">
      <c r="A267" s="252" t="s">
        <v>50</v>
      </c>
      <c r="B267" s="203">
        <v>61</v>
      </c>
      <c r="C267" s="193" t="s">
        <v>41</v>
      </c>
      <c r="D267" s="209">
        <v>3237</v>
      </c>
      <c r="E267" s="215" t="s">
        <v>63</v>
      </c>
      <c r="F267" s="191" t="s">
        <v>702</v>
      </c>
      <c r="G267" s="236">
        <v>500</v>
      </c>
      <c r="H267" s="191"/>
      <c r="I267" s="454"/>
    </row>
    <row r="268" spans="1:9">
      <c r="A268" s="252" t="s">
        <v>50</v>
      </c>
      <c r="B268" s="203">
        <v>61</v>
      </c>
      <c r="C268" s="193" t="s">
        <v>41</v>
      </c>
      <c r="D268" s="209">
        <v>3238</v>
      </c>
      <c r="E268" s="215" t="s">
        <v>83</v>
      </c>
      <c r="F268" s="191" t="s">
        <v>702</v>
      </c>
      <c r="G268" s="236">
        <v>1000</v>
      </c>
      <c r="H268" s="191"/>
      <c r="I268" s="454"/>
    </row>
    <row r="269" spans="1:9">
      <c r="A269" s="252" t="s">
        <v>50</v>
      </c>
      <c r="B269" s="203">
        <v>61</v>
      </c>
      <c r="C269" s="193" t="s">
        <v>41</v>
      </c>
      <c r="D269" s="209">
        <v>3239</v>
      </c>
      <c r="E269" s="215" t="s">
        <v>67</v>
      </c>
      <c r="F269" s="191" t="s">
        <v>702</v>
      </c>
      <c r="G269" s="236">
        <v>10000</v>
      </c>
      <c r="H269" s="191"/>
      <c r="I269" s="454">
        <v>2500</v>
      </c>
    </row>
    <row r="270" spans="1:9" ht="25.5">
      <c r="A270" s="252" t="s">
        <v>50</v>
      </c>
      <c r="B270" s="203">
        <v>61</v>
      </c>
      <c r="C270" s="193" t="s">
        <v>41</v>
      </c>
      <c r="D270" s="209">
        <v>3241</v>
      </c>
      <c r="E270" s="215" t="s">
        <v>68</v>
      </c>
      <c r="F270" s="191" t="s">
        <v>702</v>
      </c>
      <c r="G270" s="236"/>
      <c r="H270" s="191"/>
      <c r="I270" s="454"/>
    </row>
    <row r="271" spans="1:9">
      <c r="A271" s="252" t="s">
        <v>50</v>
      </c>
      <c r="B271" s="203">
        <v>61</v>
      </c>
      <c r="C271" s="193" t="s">
        <v>41</v>
      </c>
      <c r="D271" s="209">
        <v>3293</v>
      </c>
      <c r="E271" s="215" t="s">
        <v>69</v>
      </c>
      <c r="F271" s="191" t="s">
        <v>702</v>
      </c>
      <c r="G271" s="236"/>
      <c r="H271" s="191"/>
      <c r="I271" s="454"/>
    </row>
    <row r="272" spans="1:9" ht="25.5">
      <c r="A272" s="252" t="s">
        <v>50</v>
      </c>
      <c r="B272" s="203">
        <v>61</v>
      </c>
      <c r="C272" s="193" t="s">
        <v>41</v>
      </c>
      <c r="D272" s="209">
        <v>3299</v>
      </c>
      <c r="E272" s="215" t="s">
        <v>58</v>
      </c>
      <c r="F272" s="191" t="s">
        <v>702</v>
      </c>
      <c r="G272" s="236"/>
      <c r="H272" s="191">
        <v>45000</v>
      </c>
      <c r="I272" s="454">
        <v>45000</v>
      </c>
    </row>
    <row r="273" spans="1:9" ht="25.5">
      <c r="A273" s="252" t="s">
        <v>50</v>
      </c>
      <c r="B273" s="203">
        <v>61</v>
      </c>
      <c r="C273" s="193" t="s">
        <v>41</v>
      </c>
      <c r="D273" s="209">
        <v>3431</v>
      </c>
      <c r="E273" s="215" t="s">
        <v>71</v>
      </c>
      <c r="F273" s="191" t="s">
        <v>702</v>
      </c>
      <c r="G273" s="236"/>
      <c r="H273" s="191"/>
      <c r="I273" s="454"/>
    </row>
    <row r="274" spans="1:9" ht="25.5">
      <c r="A274" s="252" t="s">
        <v>50</v>
      </c>
      <c r="B274" s="203">
        <v>61</v>
      </c>
      <c r="C274" s="193" t="s">
        <v>41</v>
      </c>
      <c r="D274" s="209">
        <v>3432</v>
      </c>
      <c r="E274" s="215" t="s">
        <v>72</v>
      </c>
      <c r="F274" s="191" t="s">
        <v>702</v>
      </c>
      <c r="G274" s="236"/>
      <c r="H274" s="191"/>
      <c r="I274" s="454"/>
    </row>
    <row r="275" spans="1:9" ht="25.5">
      <c r="A275" s="252" t="s">
        <v>50</v>
      </c>
      <c r="B275" s="203">
        <v>61</v>
      </c>
      <c r="C275" s="193" t="s">
        <v>41</v>
      </c>
      <c r="D275" s="209">
        <v>3721</v>
      </c>
      <c r="E275" s="215" t="s">
        <v>85</v>
      </c>
      <c r="F275" s="191" t="s">
        <v>702</v>
      </c>
      <c r="G275" s="236"/>
      <c r="H275" s="191"/>
      <c r="I275" s="454"/>
    </row>
    <row r="276" spans="1:9">
      <c r="A276" s="252" t="s">
        <v>50</v>
      </c>
      <c r="B276" s="203">
        <v>61</v>
      </c>
      <c r="C276" s="193" t="s">
        <v>41</v>
      </c>
      <c r="D276" s="209">
        <v>4221</v>
      </c>
      <c r="E276" s="215" t="s">
        <v>64</v>
      </c>
      <c r="F276" s="191" t="s">
        <v>702</v>
      </c>
      <c r="G276" s="236"/>
      <c r="H276" s="191"/>
      <c r="I276" s="454"/>
    </row>
    <row r="277" spans="1:9">
      <c r="A277" s="252" t="s">
        <v>50</v>
      </c>
      <c r="B277" s="203">
        <v>61</v>
      </c>
      <c r="C277" s="193" t="s">
        <v>41</v>
      </c>
      <c r="D277" s="209">
        <v>4224</v>
      </c>
      <c r="E277" s="215" t="s">
        <v>74</v>
      </c>
      <c r="F277" s="191" t="s">
        <v>702</v>
      </c>
      <c r="G277" s="236"/>
      <c r="H277" s="191"/>
      <c r="I277" s="454"/>
    </row>
    <row r="278" spans="1:9">
      <c r="A278" s="252" t="s">
        <v>50</v>
      </c>
      <c r="B278" s="203">
        <v>61</v>
      </c>
      <c r="C278" s="193" t="s">
        <v>41</v>
      </c>
      <c r="D278" s="209">
        <v>4225</v>
      </c>
      <c r="E278" s="215" t="s">
        <v>86</v>
      </c>
      <c r="F278" s="191" t="s">
        <v>702</v>
      </c>
      <c r="G278" s="236"/>
      <c r="H278" s="191"/>
      <c r="I278" s="454"/>
    </row>
    <row r="279" spans="1:9">
      <c r="A279" s="252" t="s">
        <v>50</v>
      </c>
      <c r="B279" s="203">
        <v>61</v>
      </c>
      <c r="C279" s="193" t="s">
        <v>41</v>
      </c>
      <c r="D279" s="209">
        <v>4241</v>
      </c>
      <c r="E279" s="215" t="s">
        <v>75</v>
      </c>
      <c r="F279" s="191" t="s">
        <v>702</v>
      </c>
      <c r="G279" s="236"/>
      <c r="H279" s="191"/>
      <c r="I279" s="454"/>
    </row>
    <row r="280" spans="1:9">
      <c r="A280" s="252" t="s">
        <v>50</v>
      </c>
      <c r="B280" s="203">
        <v>61</v>
      </c>
      <c r="C280" s="193" t="s">
        <v>41</v>
      </c>
      <c r="D280" s="209">
        <v>4262</v>
      </c>
      <c r="E280" s="215" t="s">
        <v>87</v>
      </c>
      <c r="F280" s="191" t="s">
        <v>702</v>
      </c>
      <c r="G280" s="236"/>
      <c r="H280" s="191"/>
      <c r="I280" s="454"/>
    </row>
    <row r="281" spans="1:9">
      <c r="A281" s="258" t="s">
        <v>50</v>
      </c>
      <c r="B281" s="205">
        <v>61</v>
      </c>
      <c r="C281" s="199" t="s">
        <v>41</v>
      </c>
      <c r="D281" s="212"/>
      <c r="E281" s="217" t="s">
        <v>170</v>
      </c>
      <c r="F281" s="200" t="s">
        <v>702</v>
      </c>
      <c r="G281" s="238">
        <f>SUM(G255:G280)</f>
        <v>20000</v>
      </c>
      <c r="H281" s="238">
        <f>SUM(H255:H280)</f>
        <v>45000</v>
      </c>
      <c r="I281" s="259">
        <f>SUM(I255:I280)</f>
        <v>50000</v>
      </c>
    </row>
    <row r="282" spans="1:9">
      <c r="A282" s="260" t="s">
        <v>50</v>
      </c>
      <c r="B282" s="245">
        <v>61</v>
      </c>
      <c r="C282" s="201" t="s">
        <v>41</v>
      </c>
      <c r="D282" s="246"/>
      <c r="E282" s="247" t="s">
        <v>709</v>
      </c>
      <c r="F282" s="202"/>
      <c r="G282" s="248">
        <f>G254+G281</f>
        <v>20000</v>
      </c>
      <c r="H282" s="248">
        <f t="shared" ref="H282:I282" si="6">H254+H281</f>
        <v>45000</v>
      </c>
      <c r="I282" s="261">
        <f t="shared" si="6"/>
        <v>50000</v>
      </c>
    </row>
    <row r="283" spans="1:9" ht="38.25">
      <c r="A283" s="252" t="s">
        <v>50</v>
      </c>
      <c r="B283" s="203">
        <v>71</v>
      </c>
      <c r="C283" s="193" t="s">
        <v>48</v>
      </c>
      <c r="D283" s="209">
        <v>3223</v>
      </c>
      <c r="E283" s="215" t="s">
        <v>78</v>
      </c>
      <c r="F283" s="191" t="s">
        <v>702</v>
      </c>
      <c r="G283" s="236">
        <v>0</v>
      </c>
      <c r="H283" s="191"/>
      <c r="I283" s="454"/>
    </row>
    <row r="284" spans="1:9" ht="38.25">
      <c r="A284" s="252" t="s">
        <v>50</v>
      </c>
      <c r="B284" s="203">
        <v>71</v>
      </c>
      <c r="C284" s="193" t="s">
        <v>48</v>
      </c>
      <c r="D284" s="209">
        <v>4221</v>
      </c>
      <c r="E284" s="215" t="s">
        <v>64</v>
      </c>
      <c r="F284" s="191" t="s">
        <v>702</v>
      </c>
      <c r="G284" s="236">
        <v>0</v>
      </c>
      <c r="H284" s="191"/>
      <c r="I284" s="454">
        <v>7600</v>
      </c>
    </row>
    <row r="285" spans="1:9" ht="38.25">
      <c r="A285" s="252" t="s">
        <v>50</v>
      </c>
      <c r="B285" s="203">
        <v>71</v>
      </c>
      <c r="C285" s="193" t="s">
        <v>48</v>
      </c>
      <c r="D285" s="209">
        <v>4241</v>
      </c>
      <c r="E285" s="215" t="s">
        <v>75</v>
      </c>
      <c r="F285" s="191" t="s">
        <v>702</v>
      </c>
      <c r="G285" s="236">
        <v>0</v>
      </c>
      <c r="H285" s="191"/>
      <c r="I285" s="454"/>
    </row>
    <row r="286" spans="1:9" ht="38.25">
      <c r="A286" s="252" t="s">
        <v>50</v>
      </c>
      <c r="B286" s="203">
        <v>71</v>
      </c>
      <c r="C286" s="193" t="s">
        <v>48</v>
      </c>
      <c r="D286" s="209">
        <v>4511</v>
      </c>
      <c r="E286" s="215" t="s">
        <v>92</v>
      </c>
      <c r="F286" s="191" t="s">
        <v>702</v>
      </c>
      <c r="G286" s="236">
        <v>7600</v>
      </c>
      <c r="H286" s="191"/>
      <c r="I286" s="454"/>
    </row>
    <row r="287" spans="1:9" ht="38.25">
      <c r="A287" s="256" t="s">
        <v>50</v>
      </c>
      <c r="B287" s="206">
        <v>71</v>
      </c>
      <c r="C287" s="197" t="s">
        <v>48</v>
      </c>
      <c r="D287" s="213"/>
      <c r="E287" s="218" t="s">
        <v>170</v>
      </c>
      <c r="F287" s="198" t="s">
        <v>702</v>
      </c>
      <c r="G287" s="239">
        <f>SUM(G283:G286)</f>
        <v>7600</v>
      </c>
      <c r="H287" s="239">
        <f t="shared" ref="H287:I287" si="7">SUM(H283:H286)</f>
        <v>0</v>
      </c>
      <c r="I287" s="257">
        <f t="shared" si="7"/>
        <v>7600</v>
      </c>
    </row>
    <row r="288" spans="1:9">
      <c r="A288" s="252" t="s">
        <v>50</v>
      </c>
      <c r="B288" s="203">
        <v>12</v>
      </c>
      <c r="C288" s="193" t="s">
        <v>22</v>
      </c>
      <c r="D288" s="209">
        <v>3111</v>
      </c>
      <c r="E288" s="215" t="s">
        <v>51</v>
      </c>
      <c r="F288" s="191" t="s">
        <v>711</v>
      </c>
      <c r="G288" s="236">
        <v>0</v>
      </c>
      <c r="H288" s="240"/>
      <c r="I288" s="253"/>
    </row>
    <row r="289" spans="1:9">
      <c r="A289" s="252" t="s">
        <v>50</v>
      </c>
      <c r="B289" s="203">
        <v>12</v>
      </c>
      <c r="C289" s="193" t="s">
        <v>22</v>
      </c>
      <c r="D289" s="209">
        <v>3211</v>
      </c>
      <c r="E289" s="215" t="s">
        <v>61</v>
      </c>
      <c r="F289" s="191" t="s">
        <v>711</v>
      </c>
      <c r="G289" s="236">
        <v>0</v>
      </c>
      <c r="H289" s="240"/>
      <c r="I289" s="253"/>
    </row>
    <row r="290" spans="1:9" ht="25.5">
      <c r="A290" s="252" t="s">
        <v>50</v>
      </c>
      <c r="B290" s="203">
        <v>12</v>
      </c>
      <c r="C290" s="193" t="s">
        <v>22</v>
      </c>
      <c r="D290" s="209">
        <v>3132</v>
      </c>
      <c r="E290" s="215" t="s">
        <v>53</v>
      </c>
      <c r="F290" s="191" t="s">
        <v>711</v>
      </c>
      <c r="G290" s="236">
        <v>0</v>
      </c>
      <c r="H290" s="240"/>
      <c r="I290" s="253"/>
    </row>
    <row r="291" spans="1:9">
      <c r="A291" s="252" t="s">
        <v>50</v>
      </c>
      <c r="B291" s="203">
        <v>12</v>
      </c>
      <c r="C291" s="193" t="s">
        <v>22</v>
      </c>
      <c r="D291" s="209">
        <v>3213</v>
      </c>
      <c r="E291" s="215" t="s">
        <v>65</v>
      </c>
      <c r="F291" s="191" t="s">
        <v>711</v>
      </c>
      <c r="G291" s="236">
        <v>0</v>
      </c>
      <c r="H291" s="240"/>
      <c r="I291" s="253"/>
    </row>
    <row r="292" spans="1:9" ht="25.5">
      <c r="A292" s="252" t="s">
        <v>50</v>
      </c>
      <c r="B292" s="203">
        <v>12</v>
      </c>
      <c r="C292" s="193" t="s">
        <v>22</v>
      </c>
      <c r="D292" s="209">
        <v>3221</v>
      </c>
      <c r="E292" s="215" t="s">
        <v>66</v>
      </c>
      <c r="F292" s="191" t="s">
        <v>711</v>
      </c>
      <c r="G292" s="236">
        <v>0</v>
      </c>
      <c r="H292" s="240"/>
      <c r="I292" s="253"/>
    </row>
    <row r="293" spans="1:9">
      <c r="A293" s="252" t="s">
        <v>50</v>
      </c>
      <c r="B293" s="203">
        <v>12</v>
      </c>
      <c r="C293" s="193" t="s">
        <v>22</v>
      </c>
      <c r="D293" s="209">
        <v>3223</v>
      </c>
      <c r="E293" s="215" t="s">
        <v>78</v>
      </c>
      <c r="F293" s="191" t="s">
        <v>711</v>
      </c>
      <c r="G293" s="236">
        <v>0</v>
      </c>
      <c r="H293" s="240"/>
      <c r="I293" s="253"/>
    </row>
    <row r="294" spans="1:9">
      <c r="A294" s="252" t="s">
        <v>50</v>
      </c>
      <c r="B294" s="203">
        <v>12</v>
      </c>
      <c r="C294" s="193" t="s">
        <v>22</v>
      </c>
      <c r="D294" s="209">
        <v>3233</v>
      </c>
      <c r="E294" s="215" t="s">
        <v>82</v>
      </c>
      <c r="F294" s="191" t="s">
        <v>711</v>
      </c>
      <c r="G294" s="236">
        <v>0</v>
      </c>
      <c r="H294" s="240"/>
      <c r="I294" s="253"/>
    </row>
    <row r="295" spans="1:9">
      <c r="A295" s="252" t="s">
        <v>50</v>
      </c>
      <c r="B295" s="203">
        <v>12</v>
      </c>
      <c r="C295" s="193" t="s">
        <v>22</v>
      </c>
      <c r="D295" s="209">
        <v>3237</v>
      </c>
      <c r="E295" s="215" t="s">
        <v>63</v>
      </c>
      <c r="F295" s="191" t="s">
        <v>711</v>
      </c>
      <c r="G295" s="236">
        <v>0</v>
      </c>
      <c r="H295" s="240"/>
      <c r="I295" s="253"/>
    </row>
    <row r="296" spans="1:9">
      <c r="A296" s="252" t="s">
        <v>50</v>
      </c>
      <c r="B296" s="203">
        <v>12</v>
      </c>
      <c r="C296" s="193" t="s">
        <v>22</v>
      </c>
      <c r="D296" s="209">
        <v>3238</v>
      </c>
      <c r="E296" s="215" t="s">
        <v>83</v>
      </c>
      <c r="F296" s="191" t="s">
        <v>711</v>
      </c>
      <c r="G296" s="236">
        <v>0</v>
      </c>
      <c r="H296" s="240"/>
      <c r="I296" s="253"/>
    </row>
    <row r="297" spans="1:9">
      <c r="A297" s="252" t="s">
        <v>50</v>
      </c>
      <c r="B297" s="203">
        <v>12</v>
      </c>
      <c r="C297" s="193" t="s">
        <v>22</v>
      </c>
      <c r="D297" s="209">
        <v>3293</v>
      </c>
      <c r="E297" s="215" t="s">
        <v>69</v>
      </c>
      <c r="F297" s="191" t="s">
        <v>711</v>
      </c>
      <c r="G297" s="236">
        <v>0</v>
      </c>
      <c r="H297" s="240"/>
      <c r="I297" s="253"/>
    </row>
    <row r="298" spans="1:9" ht="25.5">
      <c r="A298" s="252" t="s">
        <v>50</v>
      </c>
      <c r="B298" s="203">
        <v>12</v>
      </c>
      <c r="C298" s="193" t="s">
        <v>22</v>
      </c>
      <c r="D298" s="209">
        <v>3693</v>
      </c>
      <c r="E298" s="215" t="s">
        <v>84</v>
      </c>
      <c r="F298" s="191" t="s">
        <v>711</v>
      </c>
      <c r="G298" s="236">
        <v>0</v>
      </c>
      <c r="H298" s="240"/>
      <c r="I298" s="253"/>
    </row>
    <row r="299" spans="1:9">
      <c r="A299" s="252" t="s">
        <v>50</v>
      </c>
      <c r="B299" s="203">
        <v>12</v>
      </c>
      <c r="C299" s="193" t="s">
        <v>22</v>
      </c>
      <c r="D299" s="209">
        <v>4224</v>
      </c>
      <c r="E299" s="215" t="s">
        <v>74</v>
      </c>
      <c r="F299" s="191" t="s">
        <v>711</v>
      </c>
      <c r="G299" s="236">
        <v>0</v>
      </c>
      <c r="H299" s="240"/>
      <c r="I299" s="253"/>
    </row>
    <row r="300" spans="1:9">
      <c r="A300" s="252" t="s">
        <v>50</v>
      </c>
      <c r="B300" s="203">
        <v>12</v>
      </c>
      <c r="C300" s="193" t="s">
        <v>22</v>
      </c>
      <c r="D300" s="209">
        <v>4212</v>
      </c>
      <c r="E300" s="215" t="s">
        <v>59</v>
      </c>
      <c r="F300" s="191" t="s">
        <v>711</v>
      </c>
      <c r="G300" s="236">
        <v>0</v>
      </c>
      <c r="H300" s="240"/>
      <c r="I300" s="253"/>
    </row>
    <row r="301" spans="1:9">
      <c r="A301" s="252" t="s">
        <v>50</v>
      </c>
      <c r="B301" s="203">
        <v>12</v>
      </c>
      <c r="C301" s="193" t="s">
        <v>22</v>
      </c>
      <c r="D301" s="209">
        <v>4221</v>
      </c>
      <c r="E301" s="215" t="s">
        <v>64</v>
      </c>
      <c r="F301" s="191" t="s">
        <v>711</v>
      </c>
      <c r="G301" s="236">
        <v>0</v>
      </c>
      <c r="H301" s="240"/>
      <c r="I301" s="253"/>
    </row>
    <row r="302" spans="1:9" ht="25.5">
      <c r="A302" s="254" t="s">
        <v>50</v>
      </c>
      <c r="B302" s="204">
        <v>12</v>
      </c>
      <c r="C302" s="195" t="s">
        <v>22</v>
      </c>
      <c r="D302" s="210"/>
      <c r="E302" s="216" t="s">
        <v>170</v>
      </c>
      <c r="F302" s="196" t="s">
        <v>711</v>
      </c>
      <c r="G302" s="237">
        <f>SUM(G288:G301)</f>
        <v>0</v>
      </c>
      <c r="H302" s="237">
        <f t="shared" ref="H302:I302" si="8">SUM(H288:H301)</f>
        <v>0</v>
      </c>
      <c r="I302" s="255">
        <f t="shared" si="8"/>
        <v>0</v>
      </c>
    </row>
    <row r="303" spans="1:9">
      <c r="A303" s="252" t="s">
        <v>50</v>
      </c>
      <c r="B303" s="203">
        <v>12</v>
      </c>
      <c r="C303" s="193" t="s">
        <v>22</v>
      </c>
      <c r="D303" s="209">
        <v>3111</v>
      </c>
      <c r="E303" s="215" t="s">
        <v>51</v>
      </c>
      <c r="F303" s="191" t="s">
        <v>712</v>
      </c>
      <c r="G303" s="236">
        <v>0</v>
      </c>
      <c r="H303" s="240"/>
      <c r="I303" s="253"/>
    </row>
    <row r="304" spans="1:9">
      <c r="A304" s="252" t="s">
        <v>50</v>
      </c>
      <c r="B304" s="203">
        <v>12</v>
      </c>
      <c r="C304" s="193" t="s">
        <v>22</v>
      </c>
      <c r="D304" s="209">
        <v>3211</v>
      </c>
      <c r="E304" s="215" t="s">
        <v>61</v>
      </c>
      <c r="F304" s="191" t="s">
        <v>712</v>
      </c>
      <c r="G304" s="236">
        <v>0</v>
      </c>
      <c r="H304" s="240"/>
      <c r="I304" s="253"/>
    </row>
    <row r="305" spans="1:9">
      <c r="A305" s="252" t="s">
        <v>50</v>
      </c>
      <c r="B305" s="203">
        <v>12</v>
      </c>
      <c r="C305" s="193" t="s">
        <v>22</v>
      </c>
      <c r="D305" s="209">
        <v>3213</v>
      </c>
      <c r="E305" s="215" t="s">
        <v>65</v>
      </c>
      <c r="F305" s="191" t="s">
        <v>712</v>
      </c>
      <c r="G305" s="236">
        <v>0</v>
      </c>
      <c r="H305" s="240"/>
      <c r="I305" s="253"/>
    </row>
    <row r="306" spans="1:9" ht="25.5">
      <c r="A306" s="252" t="s">
        <v>50</v>
      </c>
      <c r="B306" s="203">
        <v>12</v>
      </c>
      <c r="C306" s="193" t="s">
        <v>22</v>
      </c>
      <c r="D306" s="209">
        <v>3221</v>
      </c>
      <c r="E306" s="215" t="s">
        <v>66</v>
      </c>
      <c r="F306" s="191" t="s">
        <v>712</v>
      </c>
      <c r="G306" s="236">
        <v>0</v>
      </c>
      <c r="H306" s="240"/>
      <c r="I306" s="253"/>
    </row>
    <row r="307" spans="1:9">
      <c r="A307" s="252" t="s">
        <v>50</v>
      </c>
      <c r="B307" s="203">
        <v>12</v>
      </c>
      <c r="C307" s="193" t="s">
        <v>22</v>
      </c>
      <c r="D307" s="209">
        <v>3223</v>
      </c>
      <c r="E307" s="215" t="s">
        <v>78</v>
      </c>
      <c r="F307" s="191" t="s">
        <v>712</v>
      </c>
      <c r="G307" s="236">
        <v>0</v>
      </c>
      <c r="H307" s="240"/>
      <c r="I307" s="253"/>
    </row>
    <row r="308" spans="1:9">
      <c r="A308" s="252" t="s">
        <v>50</v>
      </c>
      <c r="B308" s="203">
        <v>12</v>
      </c>
      <c r="C308" s="193" t="s">
        <v>22</v>
      </c>
      <c r="D308" s="209">
        <v>3233</v>
      </c>
      <c r="E308" s="215" t="s">
        <v>82</v>
      </c>
      <c r="F308" s="191" t="s">
        <v>712</v>
      </c>
      <c r="G308" s="236">
        <v>0</v>
      </c>
      <c r="H308" s="240"/>
      <c r="I308" s="253"/>
    </row>
    <row r="309" spans="1:9">
      <c r="A309" s="252" t="s">
        <v>50</v>
      </c>
      <c r="B309" s="203">
        <v>12</v>
      </c>
      <c r="C309" s="193" t="s">
        <v>22</v>
      </c>
      <c r="D309" s="209">
        <v>3237</v>
      </c>
      <c r="E309" s="215" t="s">
        <v>63</v>
      </c>
      <c r="F309" s="191" t="s">
        <v>712</v>
      </c>
      <c r="G309" s="236">
        <v>0</v>
      </c>
      <c r="H309" s="240"/>
      <c r="I309" s="253"/>
    </row>
    <row r="310" spans="1:9">
      <c r="A310" s="252" t="s">
        <v>50</v>
      </c>
      <c r="B310" s="203">
        <v>12</v>
      </c>
      <c r="C310" s="193" t="s">
        <v>22</v>
      </c>
      <c r="D310" s="209">
        <v>3293</v>
      </c>
      <c r="E310" s="215" t="s">
        <v>69</v>
      </c>
      <c r="F310" s="191" t="s">
        <v>712</v>
      </c>
      <c r="G310" s="236">
        <v>0</v>
      </c>
      <c r="H310" s="240"/>
      <c r="I310" s="253"/>
    </row>
    <row r="311" spans="1:9" ht="25.5">
      <c r="A311" s="252" t="s">
        <v>50</v>
      </c>
      <c r="B311" s="203">
        <v>12</v>
      </c>
      <c r="C311" s="193" t="s">
        <v>22</v>
      </c>
      <c r="D311" s="209">
        <v>3299</v>
      </c>
      <c r="E311" s="215" t="s">
        <v>58</v>
      </c>
      <c r="F311" s="191" t="s">
        <v>712</v>
      </c>
      <c r="G311" s="236">
        <v>0</v>
      </c>
      <c r="H311" s="240"/>
      <c r="I311" s="253"/>
    </row>
    <row r="312" spans="1:9" ht="25.5">
      <c r="A312" s="252" t="s">
        <v>50</v>
      </c>
      <c r="B312" s="203">
        <v>12</v>
      </c>
      <c r="C312" s="193" t="s">
        <v>22</v>
      </c>
      <c r="D312" s="209">
        <v>3691</v>
      </c>
      <c r="E312" s="215" t="s">
        <v>84</v>
      </c>
      <c r="F312" s="191" t="s">
        <v>712</v>
      </c>
      <c r="G312" s="236">
        <v>0</v>
      </c>
      <c r="H312" s="240"/>
      <c r="I312" s="253"/>
    </row>
    <row r="313" spans="1:9" ht="25.5">
      <c r="A313" s="252" t="s">
        <v>50</v>
      </c>
      <c r="B313" s="203">
        <v>12</v>
      </c>
      <c r="C313" s="193" t="s">
        <v>22</v>
      </c>
      <c r="D313" s="209">
        <v>3693</v>
      </c>
      <c r="E313" s="215" t="s">
        <v>84</v>
      </c>
      <c r="F313" s="191" t="s">
        <v>712</v>
      </c>
      <c r="G313" s="236">
        <v>0</v>
      </c>
      <c r="H313" s="240"/>
      <c r="I313" s="253"/>
    </row>
    <row r="314" spans="1:9">
      <c r="A314" s="252" t="s">
        <v>50</v>
      </c>
      <c r="B314" s="203">
        <v>12</v>
      </c>
      <c r="C314" s="193" t="s">
        <v>22</v>
      </c>
      <c r="D314" s="209">
        <v>4224</v>
      </c>
      <c r="E314" s="215" t="s">
        <v>74</v>
      </c>
      <c r="F314" s="191" t="s">
        <v>712</v>
      </c>
      <c r="G314" s="236">
        <v>0</v>
      </c>
      <c r="H314" s="240"/>
      <c r="I314" s="253"/>
    </row>
    <row r="315" spans="1:9">
      <c r="A315" s="252" t="s">
        <v>50</v>
      </c>
      <c r="B315" s="203">
        <v>12</v>
      </c>
      <c r="C315" s="193" t="s">
        <v>22</v>
      </c>
      <c r="D315" s="209">
        <v>4262</v>
      </c>
      <c r="E315" s="215" t="s">
        <v>87</v>
      </c>
      <c r="F315" s="191" t="s">
        <v>712</v>
      </c>
      <c r="G315" s="236">
        <v>0</v>
      </c>
      <c r="H315" s="240"/>
      <c r="I315" s="253"/>
    </row>
    <row r="316" spans="1:9" ht="25.5">
      <c r="A316" s="254" t="s">
        <v>50</v>
      </c>
      <c r="B316" s="204">
        <v>12</v>
      </c>
      <c r="C316" s="195" t="s">
        <v>22</v>
      </c>
      <c r="D316" s="210"/>
      <c r="E316" s="216" t="s">
        <v>170</v>
      </c>
      <c r="F316" s="196" t="s">
        <v>712</v>
      </c>
      <c r="G316" s="237">
        <f>SUM(G303:G315)</f>
        <v>0</v>
      </c>
      <c r="H316" s="237">
        <f t="shared" ref="H316:I316" si="9">SUM(H303:H315)</f>
        <v>0</v>
      </c>
      <c r="I316" s="255">
        <f t="shared" si="9"/>
        <v>0</v>
      </c>
    </row>
    <row r="317" spans="1:9" ht="25.5">
      <c r="A317" s="256" t="s">
        <v>50</v>
      </c>
      <c r="B317" s="206">
        <v>12</v>
      </c>
      <c r="C317" s="197" t="s">
        <v>22</v>
      </c>
      <c r="D317" s="213"/>
      <c r="E317" s="218" t="s">
        <v>713</v>
      </c>
      <c r="F317" s="198"/>
      <c r="G317" s="239">
        <f>G302+G316</f>
        <v>0</v>
      </c>
      <c r="H317" s="239">
        <f t="shared" ref="H317:I317" si="10">H302+H316</f>
        <v>0</v>
      </c>
      <c r="I317" s="257">
        <f t="shared" si="10"/>
        <v>0</v>
      </c>
    </row>
    <row r="318" spans="1:9" ht="25.5">
      <c r="A318" s="252" t="s">
        <v>50</v>
      </c>
      <c r="B318" s="203">
        <v>561</v>
      </c>
      <c r="C318" s="193" t="s">
        <v>39</v>
      </c>
      <c r="D318" s="209">
        <v>3111</v>
      </c>
      <c r="E318" s="215" t="s">
        <v>51</v>
      </c>
      <c r="F318" s="191" t="s">
        <v>712</v>
      </c>
      <c r="G318" s="236">
        <v>0</v>
      </c>
      <c r="H318" s="240"/>
      <c r="I318" s="253"/>
    </row>
    <row r="319" spans="1:9" ht="25.5">
      <c r="A319" s="252" t="s">
        <v>50</v>
      </c>
      <c r="B319" s="203">
        <v>561</v>
      </c>
      <c r="C319" s="193" t="s">
        <v>39</v>
      </c>
      <c r="D319" s="209">
        <v>3211</v>
      </c>
      <c r="E319" s="215" t="s">
        <v>61</v>
      </c>
      <c r="F319" s="191" t="s">
        <v>712</v>
      </c>
      <c r="G319" s="236">
        <v>0</v>
      </c>
      <c r="H319" s="240"/>
      <c r="I319" s="253"/>
    </row>
    <row r="320" spans="1:9" ht="25.5">
      <c r="A320" s="252" t="s">
        <v>50</v>
      </c>
      <c r="B320" s="203">
        <v>561</v>
      </c>
      <c r="C320" s="193" t="s">
        <v>39</v>
      </c>
      <c r="D320" s="209">
        <v>3213</v>
      </c>
      <c r="E320" s="215" t="s">
        <v>65</v>
      </c>
      <c r="F320" s="191" t="s">
        <v>712</v>
      </c>
      <c r="G320" s="236">
        <v>0</v>
      </c>
      <c r="H320" s="240"/>
      <c r="I320" s="253"/>
    </row>
    <row r="321" spans="1:9" ht="25.5">
      <c r="A321" s="252" t="s">
        <v>50</v>
      </c>
      <c r="B321" s="203">
        <v>561</v>
      </c>
      <c r="C321" s="193" t="s">
        <v>39</v>
      </c>
      <c r="D321" s="209">
        <v>3221</v>
      </c>
      <c r="E321" s="215" t="s">
        <v>66</v>
      </c>
      <c r="F321" s="191" t="s">
        <v>712</v>
      </c>
      <c r="G321" s="236">
        <v>0</v>
      </c>
      <c r="H321" s="240"/>
      <c r="I321" s="253"/>
    </row>
    <row r="322" spans="1:9" ht="25.5">
      <c r="A322" s="252" t="s">
        <v>50</v>
      </c>
      <c r="B322" s="203">
        <v>561</v>
      </c>
      <c r="C322" s="193" t="s">
        <v>39</v>
      </c>
      <c r="D322" s="209">
        <v>3222</v>
      </c>
      <c r="E322" s="215" t="s">
        <v>77</v>
      </c>
      <c r="F322" s="191" t="s">
        <v>712</v>
      </c>
      <c r="G322" s="236">
        <v>0</v>
      </c>
      <c r="H322" s="240"/>
      <c r="I322" s="253"/>
    </row>
    <row r="323" spans="1:9" ht="25.5">
      <c r="A323" s="252" t="s">
        <v>50</v>
      </c>
      <c r="B323" s="203">
        <v>561</v>
      </c>
      <c r="C323" s="193" t="s">
        <v>39</v>
      </c>
      <c r="D323" s="209">
        <v>3223</v>
      </c>
      <c r="E323" s="215" t="s">
        <v>78</v>
      </c>
      <c r="F323" s="191" t="s">
        <v>712</v>
      </c>
      <c r="G323" s="236">
        <v>0</v>
      </c>
      <c r="H323" s="240"/>
      <c r="I323" s="253"/>
    </row>
    <row r="324" spans="1:9" ht="25.5">
      <c r="A324" s="252" t="s">
        <v>50</v>
      </c>
      <c r="B324" s="203">
        <v>561</v>
      </c>
      <c r="C324" s="193" t="s">
        <v>39</v>
      </c>
      <c r="D324" s="209">
        <v>3231</v>
      </c>
      <c r="E324" s="215" t="s">
        <v>80</v>
      </c>
      <c r="F324" s="191" t="s">
        <v>712</v>
      </c>
      <c r="G324" s="236">
        <v>0</v>
      </c>
      <c r="H324" s="240"/>
      <c r="I324" s="253"/>
    </row>
    <row r="325" spans="1:9" ht="25.5">
      <c r="A325" s="252" t="s">
        <v>50</v>
      </c>
      <c r="B325" s="203">
        <v>561</v>
      </c>
      <c r="C325" s="193" t="s">
        <v>39</v>
      </c>
      <c r="D325" s="209">
        <v>3233</v>
      </c>
      <c r="E325" s="215" t="s">
        <v>82</v>
      </c>
      <c r="F325" s="191" t="s">
        <v>712</v>
      </c>
      <c r="G325" s="236">
        <v>0</v>
      </c>
      <c r="H325" s="240"/>
      <c r="I325" s="253"/>
    </row>
    <row r="326" spans="1:9" ht="25.5">
      <c r="A326" s="252" t="s">
        <v>50</v>
      </c>
      <c r="B326" s="203">
        <v>561</v>
      </c>
      <c r="C326" s="193" t="s">
        <v>39</v>
      </c>
      <c r="D326" s="209">
        <v>3237</v>
      </c>
      <c r="E326" s="215" t="s">
        <v>63</v>
      </c>
      <c r="F326" s="191" t="s">
        <v>712</v>
      </c>
      <c r="G326" s="236">
        <v>0</v>
      </c>
      <c r="H326" s="240"/>
      <c r="I326" s="253"/>
    </row>
    <row r="327" spans="1:9" ht="25.5">
      <c r="A327" s="252" t="s">
        <v>50</v>
      </c>
      <c r="B327" s="203">
        <v>561</v>
      </c>
      <c r="C327" s="193" t="s">
        <v>39</v>
      </c>
      <c r="D327" s="209">
        <v>3241</v>
      </c>
      <c r="E327" s="215" t="s">
        <v>68</v>
      </c>
      <c r="F327" s="191" t="s">
        <v>712</v>
      </c>
      <c r="G327" s="236">
        <v>0</v>
      </c>
      <c r="H327" s="240"/>
      <c r="I327" s="253"/>
    </row>
    <row r="328" spans="1:9" ht="25.5">
      <c r="A328" s="252" t="s">
        <v>50</v>
      </c>
      <c r="B328" s="203">
        <v>561</v>
      </c>
      <c r="C328" s="193" t="s">
        <v>39</v>
      </c>
      <c r="D328" s="209">
        <v>3293</v>
      </c>
      <c r="E328" s="215" t="s">
        <v>69</v>
      </c>
      <c r="F328" s="191" t="s">
        <v>712</v>
      </c>
      <c r="G328" s="236">
        <v>0</v>
      </c>
      <c r="H328" s="240"/>
      <c r="I328" s="253"/>
    </row>
    <row r="329" spans="1:9" ht="25.5">
      <c r="A329" s="252" t="s">
        <v>50</v>
      </c>
      <c r="B329" s="203">
        <v>561</v>
      </c>
      <c r="C329" s="193" t="s">
        <v>39</v>
      </c>
      <c r="D329" s="209">
        <v>3299</v>
      </c>
      <c r="E329" s="215" t="s">
        <v>58</v>
      </c>
      <c r="F329" s="191" t="s">
        <v>712</v>
      </c>
      <c r="G329" s="236">
        <v>0</v>
      </c>
      <c r="H329" s="240"/>
      <c r="I329" s="253"/>
    </row>
    <row r="330" spans="1:9" ht="25.5">
      <c r="A330" s="252" t="s">
        <v>50</v>
      </c>
      <c r="B330" s="203">
        <v>561</v>
      </c>
      <c r="C330" s="193" t="s">
        <v>39</v>
      </c>
      <c r="D330" s="209">
        <v>3691</v>
      </c>
      <c r="E330" s="215" t="s">
        <v>84</v>
      </c>
      <c r="F330" s="191" t="s">
        <v>712</v>
      </c>
      <c r="G330" s="236">
        <v>0</v>
      </c>
      <c r="H330" s="240"/>
      <c r="I330" s="253"/>
    </row>
    <row r="331" spans="1:9" ht="25.5">
      <c r="A331" s="252" t="s">
        <v>50</v>
      </c>
      <c r="B331" s="203">
        <v>561</v>
      </c>
      <c r="C331" s="193" t="s">
        <v>39</v>
      </c>
      <c r="D331" s="209">
        <v>3693</v>
      </c>
      <c r="E331" s="215" t="s">
        <v>84</v>
      </c>
      <c r="F331" s="191" t="s">
        <v>712</v>
      </c>
      <c r="G331" s="236">
        <v>0</v>
      </c>
      <c r="H331" s="240"/>
      <c r="I331" s="253"/>
    </row>
    <row r="332" spans="1:9" ht="25.5">
      <c r="A332" s="252" t="s">
        <v>50</v>
      </c>
      <c r="B332" s="203">
        <v>561</v>
      </c>
      <c r="C332" s="193" t="s">
        <v>39</v>
      </c>
      <c r="D332" s="209">
        <v>4224</v>
      </c>
      <c r="E332" s="215" t="s">
        <v>74</v>
      </c>
      <c r="F332" s="191" t="s">
        <v>712</v>
      </c>
      <c r="G332" s="236">
        <v>0</v>
      </c>
      <c r="H332" s="240"/>
      <c r="I332" s="253"/>
    </row>
    <row r="333" spans="1:9" ht="25.5">
      <c r="A333" s="252" t="s">
        <v>50</v>
      </c>
      <c r="B333" s="203">
        <v>561</v>
      </c>
      <c r="C333" s="193" t="s">
        <v>39</v>
      </c>
      <c r="D333" s="209">
        <v>4262</v>
      </c>
      <c r="E333" s="215" t="s">
        <v>87</v>
      </c>
      <c r="F333" s="191" t="s">
        <v>712</v>
      </c>
      <c r="G333" s="236">
        <v>0</v>
      </c>
      <c r="H333" s="240"/>
      <c r="I333" s="253"/>
    </row>
    <row r="334" spans="1:9" ht="25.5">
      <c r="A334" s="256" t="s">
        <v>50</v>
      </c>
      <c r="B334" s="206">
        <v>561</v>
      </c>
      <c r="C334" s="197" t="s">
        <v>39</v>
      </c>
      <c r="D334" s="213"/>
      <c r="E334" s="218" t="s">
        <v>170</v>
      </c>
      <c r="F334" s="198" t="s">
        <v>712</v>
      </c>
      <c r="G334" s="239">
        <v>0</v>
      </c>
      <c r="H334" s="239">
        <v>0</v>
      </c>
      <c r="I334" s="257">
        <v>0</v>
      </c>
    </row>
    <row r="335" spans="1:9" ht="25.5">
      <c r="A335" s="252" t="s">
        <v>50</v>
      </c>
      <c r="B335" s="203">
        <v>563</v>
      </c>
      <c r="C335" s="193" t="s">
        <v>40</v>
      </c>
      <c r="D335" s="209">
        <v>3111</v>
      </c>
      <c r="E335" s="215" t="s">
        <v>51</v>
      </c>
      <c r="F335" s="191" t="s">
        <v>711</v>
      </c>
      <c r="G335" s="236">
        <v>0</v>
      </c>
      <c r="H335" s="240"/>
      <c r="I335" s="253"/>
    </row>
    <row r="336" spans="1:9" ht="25.5">
      <c r="A336" s="252" t="s">
        <v>50</v>
      </c>
      <c r="B336" s="203">
        <v>563</v>
      </c>
      <c r="C336" s="193" t="s">
        <v>40</v>
      </c>
      <c r="D336" s="209">
        <v>3132</v>
      </c>
      <c r="E336" s="215" t="s">
        <v>53</v>
      </c>
      <c r="F336" s="191" t="s">
        <v>711</v>
      </c>
      <c r="G336" s="236">
        <v>0</v>
      </c>
      <c r="H336" s="240"/>
      <c r="I336" s="253"/>
    </row>
    <row r="337" spans="1:9" ht="25.5">
      <c r="A337" s="252" t="s">
        <v>50</v>
      </c>
      <c r="B337" s="203">
        <v>563</v>
      </c>
      <c r="C337" s="193" t="s">
        <v>40</v>
      </c>
      <c r="D337" s="209">
        <v>3211</v>
      </c>
      <c r="E337" s="215" t="s">
        <v>61</v>
      </c>
      <c r="F337" s="191" t="s">
        <v>711</v>
      </c>
      <c r="G337" s="236">
        <v>0</v>
      </c>
      <c r="H337" s="240"/>
      <c r="I337" s="253"/>
    </row>
    <row r="338" spans="1:9" ht="25.5">
      <c r="A338" s="252" t="s">
        <v>50</v>
      </c>
      <c r="B338" s="203">
        <v>563</v>
      </c>
      <c r="C338" s="193" t="s">
        <v>40</v>
      </c>
      <c r="D338" s="209">
        <v>3213</v>
      </c>
      <c r="E338" s="215" t="s">
        <v>65</v>
      </c>
      <c r="F338" s="191" t="s">
        <v>711</v>
      </c>
      <c r="G338" s="236">
        <v>0</v>
      </c>
      <c r="H338" s="240"/>
      <c r="I338" s="253"/>
    </row>
    <row r="339" spans="1:9" ht="25.5">
      <c r="A339" s="252" t="s">
        <v>50</v>
      </c>
      <c r="B339" s="203">
        <v>563</v>
      </c>
      <c r="C339" s="193" t="s">
        <v>40</v>
      </c>
      <c r="D339" s="209">
        <v>3221</v>
      </c>
      <c r="E339" s="215" t="s">
        <v>66</v>
      </c>
      <c r="F339" s="191" t="s">
        <v>711</v>
      </c>
      <c r="G339" s="236">
        <v>0</v>
      </c>
      <c r="H339" s="240"/>
      <c r="I339" s="253"/>
    </row>
    <row r="340" spans="1:9" ht="25.5">
      <c r="A340" s="252" t="s">
        <v>50</v>
      </c>
      <c r="B340" s="203">
        <v>563</v>
      </c>
      <c r="C340" s="193" t="s">
        <v>40</v>
      </c>
      <c r="D340" s="209">
        <v>3223</v>
      </c>
      <c r="E340" s="215" t="s">
        <v>78</v>
      </c>
      <c r="F340" s="191" t="s">
        <v>711</v>
      </c>
      <c r="G340" s="236">
        <v>0</v>
      </c>
      <c r="H340" s="240"/>
      <c r="I340" s="253"/>
    </row>
    <row r="341" spans="1:9" ht="25.5">
      <c r="A341" s="252" t="s">
        <v>50</v>
      </c>
      <c r="B341" s="203">
        <v>563</v>
      </c>
      <c r="C341" s="193" t="s">
        <v>40</v>
      </c>
      <c r="D341" s="209">
        <v>3233</v>
      </c>
      <c r="E341" s="215" t="s">
        <v>82</v>
      </c>
      <c r="F341" s="191" t="s">
        <v>711</v>
      </c>
      <c r="G341" s="236">
        <v>0</v>
      </c>
      <c r="H341" s="240"/>
      <c r="I341" s="253"/>
    </row>
    <row r="342" spans="1:9" ht="25.5">
      <c r="A342" s="252" t="s">
        <v>50</v>
      </c>
      <c r="B342" s="203">
        <v>563</v>
      </c>
      <c r="C342" s="193" t="s">
        <v>40</v>
      </c>
      <c r="D342" s="209">
        <v>3237</v>
      </c>
      <c r="E342" s="215" t="s">
        <v>63</v>
      </c>
      <c r="F342" s="191" t="s">
        <v>711</v>
      </c>
      <c r="G342" s="236">
        <v>0</v>
      </c>
      <c r="H342" s="240"/>
      <c r="I342" s="253"/>
    </row>
    <row r="343" spans="1:9" ht="25.5">
      <c r="A343" s="252" t="s">
        <v>50</v>
      </c>
      <c r="B343" s="203">
        <v>563</v>
      </c>
      <c r="C343" s="193" t="s">
        <v>40</v>
      </c>
      <c r="D343" s="209">
        <v>3238</v>
      </c>
      <c r="E343" s="215" t="s">
        <v>83</v>
      </c>
      <c r="F343" s="191" t="s">
        <v>711</v>
      </c>
      <c r="G343" s="236">
        <v>0</v>
      </c>
      <c r="H343" s="240"/>
      <c r="I343" s="253"/>
    </row>
    <row r="344" spans="1:9" ht="25.5">
      <c r="A344" s="252" t="s">
        <v>50</v>
      </c>
      <c r="B344" s="203">
        <v>563</v>
      </c>
      <c r="C344" s="193" t="s">
        <v>40</v>
      </c>
      <c r="D344" s="209">
        <v>3293</v>
      </c>
      <c r="E344" s="215" t="s">
        <v>69</v>
      </c>
      <c r="F344" s="191" t="s">
        <v>711</v>
      </c>
      <c r="G344" s="236">
        <v>0</v>
      </c>
      <c r="H344" s="240"/>
      <c r="I344" s="253"/>
    </row>
    <row r="345" spans="1:9" ht="25.5">
      <c r="A345" s="252" t="s">
        <v>50</v>
      </c>
      <c r="B345" s="203">
        <v>563</v>
      </c>
      <c r="C345" s="193" t="s">
        <v>40</v>
      </c>
      <c r="D345" s="209">
        <v>3693</v>
      </c>
      <c r="E345" s="215" t="s">
        <v>84</v>
      </c>
      <c r="F345" s="191" t="s">
        <v>711</v>
      </c>
      <c r="G345" s="236">
        <v>0</v>
      </c>
      <c r="H345" s="240"/>
      <c r="I345" s="253"/>
    </row>
    <row r="346" spans="1:9" ht="25.5">
      <c r="A346" s="252" t="s">
        <v>50</v>
      </c>
      <c r="B346" s="203">
        <v>563</v>
      </c>
      <c r="C346" s="193" t="s">
        <v>40</v>
      </c>
      <c r="D346" s="209">
        <v>4212</v>
      </c>
      <c r="E346" s="215" t="s">
        <v>59</v>
      </c>
      <c r="F346" s="191" t="s">
        <v>711</v>
      </c>
      <c r="G346" s="236">
        <v>0</v>
      </c>
      <c r="H346" s="240"/>
      <c r="I346" s="253"/>
    </row>
    <row r="347" spans="1:9" ht="25.5">
      <c r="A347" s="252" t="s">
        <v>50</v>
      </c>
      <c r="B347" s="203">
        <v>563</v>
      </c>
      <c r="C347" s="193" t="s">
        <v>40</v>
      </c>
      <c r="D347" s="209">
        <v>4221</v>
      </c>
      <c r="E347" s="215" t="s">
        <v>64</v>
      </c>
      <c r="F347" s="191" t="s">
        <v>711</v>
      </c>
      <c r="G347" s="236">
        <v>0</v>
      </c>
      <c r="H347" s="240"/>
      <c r="I347" s="253"/>
    </row>
    <row r="348" spans="1:9" ht="25.5">
      <c r="A348" s="252" t="s">
        <v>50</v>
      </c>
      <c r="B348" s="203">
        <v>563</v>
      </c>
      <c r="C348" s="193" t="s">
        <v>40</v>
      </c>
      <c r="D348" s="209">
        <v>4224</v>
      </c>
      <c r="E348" s="215" t="s">
        <v>74</v>
      </c>
      <c r="F348" s="191" t="s">
        <v>711</v>
      </c>
      <c r="G348" s="236">
        <v>0</v>
      </c>
      <c r="H348" s="240"/>
      <c r="I348" s="253"/>
    </row>
    <row r="349" spans="1:9" ht="26.25" thickBot="1">
      <c r="A349" s="272" t="s">
        <v>50</v>
      </c>
      <c r="B349" s="273">
        <v>563</v>
      </c>
      <c r="C349" s="274" t="s">
        <v>40</v>
      </c>
      <c r="D349" s="275"/>
      <c r="E349" s="276" t="s">
        <v>170</v>
      </c>
      <c r="F349" s="277" t="s">
        <v>711</v>
      </c>
      <c r="G349" s="278">
        <f>SUM(G335:G348)</f>
        <v>0</v>
      </c>
      <c r="H349" s="278">
        <f t="shared" ref="H349:I349" si="11">SUM(H335:H348)</f>
        <v>0</v>
      </c>
      <c r="I349" s="279">
        <f t="shared" si="11"/>
        <v>0</v>
      </c>
    </row>
    <row r="350" spans="1:9" ht="28.5" customHeight="1" thickBot="1">
      <c r="A350" s="289" t="s">
        <v>50</v>
      </c>
      <c r="B350" s="290"/>
      <c r="C350" s="291"/>
      <c r="D350" s="292"/>
      <c r="E350" s="293" t="s">
        <v>710</v>
      </c>
      <c r="F350" s="294"/>
      <c r="G350" s="295">
        <f>G61+G105+G170+G196+G251+G282+G287+G317+G334+G349</f>
        <v>41098559</v>
      </c>
      <c r="H350" s="295">
        <f>H61+H105+H170+H196+H251+H282+H287+H317+H334+H349</f>
        <v>27365987.530000001</v>
      </c>
      <c r="I350" s="295">
        <f>I61+I105+I170+I196+I251+I282+I287+I317+I334+I349</f>
        <v>35237089</v>
      </c>
    </row>
    <row r="351" spans="1:9" ht="13.5" thickBot="1">
      <c r="A351" s="280"/>
      <c r="B351" s="281"/>
      <c r="C351" s="282"/>
      <c r="D351" s="283"/>
      <c r="E351" s="284"/>
      <c r="F351" s="285"/>
      <c r="G351" s="286"/>
      <c r="H351" s="287"/>
      <c r="I351" s="288"/>
    </row>
    <row r="352" spans="1:9" ht="38.25">
      <c r="A352" s="263" t="s">
        <v>17</v>
      </c>
      <c r="B352" s="264">
        <v>11</v>
      </c>
      <c r="C352" s="265" t="s">
        <v>20</v>
      </c>
      <c r="D352" s="266" t="s">
        <v>714</v>
      </c>
      <c r="E352" s="267" t="s">
        <v>21</v>
      </c>
      <c r="F352" s="268"/>
      <c r="G352" s="269">
        <v>23663359</v>
      </c>
      <c r="H352" s="269">
        <v>19471453.989999998</v>
      </c>
      <c r="I352" s="270">
        <v>23382494</v>
      </c>
    </row>
    <row r="353" spans="1:9" ht="38.25">
      <c r="A353" s="256" t="s">
        <v>17</v>
      </c>
      <c r="B353" s="206">
        <v>12</v>
      </c>
      <c r="C353" s="197" t="s">
        <v>22</v>
      </c>
      <c r="D353" s="213" t="s">
        <v>721</v>
      </c>
      <c r="E353" s="218" t="s">
        <v>21</v>
      </c>
      <c r="F353" s="198"/>
      <c r="G353" s="239">
        <v>0</v>
      </c>
      <c r="H353" s="239">
        <v>0</v>
      </c>
      <c r="I353" s="257">
        <v>0</v>
      </c>
    </row>
    <row r="354" spans="1:9">
      <c r="A354" s="252" t="s">
        <v>17</v>
      </c>
      <c r="B354" s="203">
        <v>31</v>
      </c>
      <c r="C354" s="193" t="s">
        <v>23</v>
      </c>
      <c r="D354" s="209">
        <v>641310031</v>
      </c>
      <c r="E354" s="215" t="s">
        <v>24</v>
      </c>
      <c r="F354" s="191"/>
      <c r="G354" s="236">
        <v>0</v>
      </c>
      <c r="H354" s="191">
        <v>70360.27</v>
      </c>
      <c r="I354" s="454">
        <v>120000</v>
      </c>
    </row>
    <row r="355" spans="1:9" ht="25.5">
      <c r="A355" s="252" t="s">
        <v>17</v>
      </c>
      <c r="B355" s="203">
        <v>31</v>
      </c>
      <c r="C355" s="193" t="s">
        <v>23</v>
      </c>
      <c r="D355" s="209">
        <v>641320031</v>
      </c>
      <c r="E355" s="215" t="s">
        <v>25</v>
      </c>
      <c r="F355" s="191"/>
      <c r="G355" s="236">
        <v>100000</v>
      </c>
      <c r="H355" s="191">
        <v>1271.3800000000001</v>
      </c>
      <c r="I355" s="454">
        <v>5000</v>
      </c>
    </row>
    <row r="356" spans="1:9">
      <c r="A356" s="252" t="s">
        <v>17</v>
      </c>
      <c r="B356" s="203">
        <v>31</v>
      </c>
      <c r="C356" s="193" t="s">
        <v>23</v>
      </c>
      <c r="D356" s="209">
        <v>6614</v>
      </c>
      <c r="E356" s="215" t="s">
        <v>26</v>
      </c>
      <c r="F356" s="191"/>
      <c r="G356" s="236">
        <v>140000</v>
      </c>
      <c r="H356" s="191">
        <v>52943.19</v>
      </c>
      <c r="I356" s="454">
        <v>90000</v>
      </c>
    </row>
    <row r="357" spans="1:9">
      <c r="A357" s="252" t="s">
        <v>17</v>
      </c>
      <c r="B357" s="203">
        <v>31</v>
      </c>
      <c r="C357" s="193" t="s">
        <v>23</v>
      </c>
      <c r="D357" s="209">
        <v>6615</v>
      </c>
      <c r="E357" s="215" t="s">
        <v>27</v>
      </c>
      <c r="F357" s="191"/>
      <c r="G357" s="236">
        <v>2404000</v>
      </c>
      <c r="H357" s="191">
        <v>1756013.83</v>
      </c>
      <c r="I357" s="454">
        <v>2000000</v>
      </c>
    </row>
    <row r="358" spans="1:9">
      <c r="A358" s="252" t="s">
        <v>768</v>
      </c>
      <c r="B358" s="203">
        <v>31</v>
      </c>
      <c r="C358" s="193" t="s">
        <v>23</v>
      </c>
      <c r="D358" s="209">
        <v>64151</v>
      </c>
      <c r="E358" s="215" t="s">
        <v>769</v>
      </c>
      <c r="F358" s="191"/>
      <c r="G358" s="236"/>
      <c r="H358" s="455">
        <v>612.73</v>
      </c>
      <c r="I358" s="454">
        <v>1000</v>
      </c>
    </row>
    <row r="359" spans="1:9">
      <c r="A359" s="252" t="s">
        <v>768</v>
      </c>
      <c r="B359" s="203">
        <v>31</v>
      </c>
      <c r="C359" s="193" t="s">
        <v>23</v>
      </c>
      <c r="D359" s="209">
        <v>68311</v>
      </c>
      <c r="E359" s="215" t="s">
        <v>770</v>
      </c>
      <c r="F359" s="191"/>
      <c r="G359" s="236"/>
      <c r="H359" s="455">
        <v>496.26</v>
      </c>
      <c r="I359" s="454">
        <v>1000</v>
      </c>
    </row>
    <row r="360" spans="1:9">
      <c r="A360" s="256" t="s">
        <v>17</v>
      </c>
      <c r="B360" s="206">
        <v>31</v>
      </c>
      <c r="C360" s="197" t="s">
        <v>23</v>
      </c>
      <c r="D360" s="213"/>
      <c r="E360" s="218" t="s">
        <v>715</v>
      </c>
      <c r="F360" s="198"/>
      <c r="G360" s="239">
        <f>SUM(G354:G357)</f>
        <v>2644000</v>
      </c>
      <c r="H360" s="239">
        <f>SUM(H354:H359)</f>
        <v>1881697.6600000001</v>
      </c>
      <c r="I360" s="257">
        <f>SUM(I354:I359)</f>
        <v>2217000</v>
      </c>
    </row>
    <row r="361" spans="1:9" ht="25.5">
      <c r="A361" s="252" t="s">
        <v>17</v>
      </c>
      <c r="B361" s="203">
        <v>43</v>
      </c>
      <c r="C361" s="193" t="s">
        <v>28</v>
      </c>
      <c r="D361" s="209">
        <v>65264</v>
      </c>
      <c r="E361" s="215" t="s">
        <v>29</v>
      </c>
      <c r="F361" s="191"/>
      <c r="G361" s="236">
        <v>9285300</v>
      </c>
      <c r="H361" s="191">
        <v>9350134.6500000004</v>
      </c>
      <c r="I361" s="454">
        <v>11000000</v>
      </c>
    </row>
    <row r="362" spans="1:9" ht="25.5">
      <c r="A362" s="252" t="s">
        <v>17</v>
      </c>
      <c r="B362" s="203">
        <v>43</v>
      </c>
      <c r="C362" s="193" t="s">
        <v>28</v>
      </c>
      <c r="D362" s="209">
        <v>65268</v>
      </c>
      <c r="E362" s="215" t="s">
        <v>28</v>
      </c>
      <c r="F362" s="191"/>
      <c r="G362" s="236">
        <v>400000</v>
      </c>
      <c r="H362" s="191">
        <v>247595.54</v>
      </c>
      <c r="I362" s="454">
        <v>300000</v>
      </c>
    </row>
    <row r="363" spans="1:9" ht="25.5">
      <c r="A363" s="252" t="s">
        <v>17</v>
      </c>
      <c r="B363" s="203">
        <v>43</v>
      </c>
      <c r="C363" s="193" t="s">
        <v>28</v>
      </c>
      <c r="D363" s="209">
        <v>683110043</v>
      </c>
      <c r="E363" s="215" t="s">
        <v>30</v>
      </c>
      <c r="F363" s="191"/>
      <c r="G363" s="236">
        <v>0</v>
      </c>
      <c r="H363" s="191">
        <v>7.0000000000000007E-2</v>
      </c>
      <c r="I363" s="454">
        <v>50</v>
      </c>
    </row>
    <row r="364" spans="1:9" ht="25.5">
      <c r="A364" s="256" t="s">
        <v>17</v>
      </c>
      <c r="B364" s="206">
        <v>43</v>
      </c>
      <c r="C364" s="197" t="s">
        <v>28</v>
      </c>
      <c r="D364" s="213"/>
      <c r="E364" s="218" t="s">
        <v>715</v>
      </c>
      <c r="F364" s="198"/>
      <c r="G364" s="239">
        <f>SUM(G361:G363)</f>
        <v>9685300</v>
      </c>
      <c r="H364" s="239">
        <f t="shared" ref="H364:I364" si="12">SUM(H361:H363)</f>
        <v>9597730.2599999998</v>
      </c>
      <c r="I364" s="257">
        <f t="shared" si="12"/>
        <v>11300050</v>
      </c>
    </row>
    <row r="365" spans="1:9" ht="25.5">
      <c r="A365" s="252" t="s">
        <v>17</v>
      </c>
      <c r="B365" s="203">
        <v>51</v>
      </c>
      <c r="C365" s="193" t="s">
        <v>31</v>
      </c>
      <c r="D365" s="209">
        <v>632311500</v>
      </c>
      <c r="E365" s="215" t="s">
        <v>716</v>
      </c>
      <c r="F365" s="191"/>
      <c r="G365" s="236">
        <v>0</v>
      </c>
      <c r="H365" s="191"/>
      <c r="I365" s="454"/>
    </row>
    <row r="366" spans="1:9" ht="25.5">
      <c r="A366" s="252" t="s">
        <v>17</v>
      </c>
      <c r="B366" s="203">
        <v>51</v>
      </c>
      <c r="C366" s="193" t="s">
        <v>31</v>
      </c>
      <c r="D366" s="209">
        <v>632311700</v>
      </c>
      <c r="E366" s="215" t="s">
        <v>32</v>
      </c>
      <c r="F366" s="191"/>
      <c r="G366" s="236">
        <v>200000</v>
      </c>
      <c r="H366" s="191">
        <v>251440.54</v>
      </c>
      <c r="I366" s="454">
        <v>255000</v>
      </c>
    </row>
    <row r="367" spans="1:9">
      <c r="A367" s="256" t="s">
        <v>17</v>
      </c>
      <c r="B367" s="206">
        <v>51</v>
      </c>
      <c r="C367" s="197" t="s">
        <v>31</v>
      </c>
      <c r="D367" s="213"/>
      <c r="E367" s="218" t="s">
        <v>715</v>
      </c>
      <c r="F367" s="198"/>
      <c r="G367" s="239">
        <f>SUM(G365:G366)</f>
        <v>200000</v>
      </c>
      <c r="H367" s="239">
        <f t="shared" ref="H367:I367" si="13">SUM(H365:H366)</f>
        <v>251440.54</v>
      </c>
      <c r="I367" s="257">
        <f t="shared" si="13"/>
        <v>255000</v>
      </c>
    </row>
    <row r="368" spans="1:9" ht="25.5">
      <c r="A368" s="252" t="s">
        <v>17</v>
      </c>
      <c r="B368" s="203">
        <v>52</v>
      </c>
      <c r="C368" s="193" t="s">
        <v>33</v>
      </c>
      <c r="D368" s="209">
        <v>631120000</v>
      </c>
      <c r="E368" s="215" t="s">
        <v>34</v>
      </c>
      <c r="F368" s="191"/>
      <c r="G368" s="236">
        <v>0</v>
      </c>
      <c r="H368" s="191"/>
      <c r="I368" s="454"/>
    </row>
    <row r="369" spans="1:9" ht="25.5">
      <c r="A369" s="252" t="s">
        <v>17</v>
      </c>
      <c r="B369" s="203">
        <v>52</v>
      </c>
      <c r="C369" s="193" t="s">
        <v>33</v>
      </c>
      <c r="D369" s="209">
        <v>6341</v>
      </c>
      <c r="E369" s="215" t="s">
        <v>35</v>
      </c>
      <c r="F369" s="191"/>
      <c r="G369" s="236">
        <v>23100</v>
      </c>
      <c r="H369" s="191"/>
      <c r="I369" s="454"/>
    </row>
    <row r="370" spans="1:9" ht="25.5">
      <c r="A370" s="252" t="s">
        <v>17</v>
      </c>
      <c r="B370" s="203">
        <v>52</v>
      </c>
      <c r="C370" s="193" t="s">
        <v>33</v>
      </c>
      <c r="D370" s="209">
        <v>636</v>
      </c>
      <c r="E370" s="215" t="s">
        <v>130</v>
      </c>
      <c r="F370" s="191"/>
      <c r="G370" s="236">
        <v>0</v>
      </c>
      <c r="H370" s="191"/>
      <c r="I370" s="454"/>
    </row>
    <row r="371" spans="1:9" ht="38.25">
      <c r="A371" s="252" t="s">
        <v>17</v>
      </c>
      <c r="B371" s="203">
        <v>52</v>
      </c>
      <c r="C371" s="193" t="s">
        <v>33</v>
      </c>
      <c r="D371" s="209">
        <v>6361</v>
      </c>
      <c r="E371" s="215" t="s">
        <v>36</v>
      </c>
      <c r="F371" s="191"/>
      <c r="G371" s="236">
        <v>0</v>
      </c>
      <c r="H371" s="191">
        <v>5000</v>
      </c>
      <c r="I371" s="454">
        <v>5000</v>
      </c>
    </row>
    <row r="372" spans="1:9" ht="25.5">
      <c r="A372" s="252" t="s">
        <v>17</v>
      </c>
      <c r="B372" s="203">
        <v>52</v>
      </c>
      <c r="C372" s="193" t="s">
        <v>33</v>
      </c>
      <c r="D372" s="209">
        <v>6381</v>
      </c>
      <c r="E372" s="215" t="s">
        <v>717</v>
      </c>
      <c r="F372" s="191"/>
      <c r="G372" s="236">
        <v>0</v>
      </c>
      <c r="H372" s="191"/>
      <c r="I372" s="454"/>
    </row>
    <row r="373" spans="1:9" ht="25.5">
      <c r="A373" s="252" t="s">
        <v>17</v>
      </c>
      <c r="B373" s="203">
        <v>52</v>
      </c>
      <c r="C373" s="193" t="s">
        <v>33</v>
      </c>
      <c r="D373" s="209">
        <v>6391</v>
      </c>
      <c r="E373" s="215" t="s">
        <v>37</v>
      </c>
      <c r="F373" s="191"/>
      <c r="G373" s="236">
        <v>0</v>
      </c>
      <c r="H373" s="191">
        <v>21877.61</v>
      </c>
      <c r="I373" s="454">
        <v>100000</v>
      </c>
    </row>
    <row r="374" spans="1:9" ht="38.25">
      <c r="A374" s="252" t="s">
        <v>17</v>
      </c>
      <c r="B374" s="203">
        <v>52</v>
      </c>
      <c r="C374" s="193" t="s">
        <v>33</v>
      </c>
      <c r="D374" s="209">
        <v>6392</v>
      </c>
      <c r="E374" s="215" t="s">
        <v>718</v>
      </c>
      <c r="F374" s="191"/>
      <c r="G374" s="236">
        <v>0</v>
      </c>
      <c r="H374" s="191"/>
      <c r="I374" s="454"/>
    </row>
    <row r="375" spans="1:9" ht="38.25">
      <c r="A375" s="252" t="s">
        <v>17</v>
      </c>
      <c r="B375" s="203">
        <v>52</v>
      </c>
      <c r="C375" s="193" t="s">
        <v>33</v>
      </c>
      <c r="D375" s="209">
        <v>6393</v>
      </c>
      <c r="E375" s="215" t="s">
        <v>38</v>
      </c>
      <c r="F375" s="191"/>
      <c r="G375" s="236">
        <v>95000</v>
      </c>
      <c r="H375" s="191">
        <v>630034.4</v>
      </c>
      <c r="I375" s="454">
        <v>631000</v>
      </c>
    </row>
    <row r="376" spans="1:9">
      <c r="A376" s="256" t="s">
        <v>17</v>
      </c>
      <c r="B376" s="206">
        <v>52</v>
      </c>
      <c r="C376" s="197" t="s">
        <v>33</v>
      </c>
      <c r="D376" s="213"/>
      <c r="E376" s="218" t="s">
        <v>715</v>
      </c>
      <c r="F376" s="198"/>
      <c r="G376" s="239">
        <f>SUM(G368:G375)</f>
        <v>118100</v>
      </c>
      <c r="H376" s="239">
        <f t="shared" ref="H376:I376" si="14">SUM(H368:H375)</f>
        <v>656912.01</v>
      </c>
      <c r="I376" s="257">
        <f t="shared" si="14"/>
        <v>736000</v>
      </c>
    </row>
    <row r="377" spans="1:9">
      <c r="A377" s="252" t="s">
        <v>17</v>
      </c>
      <c r="B377" s="203">
        <v>61</v>
      </c>
      <c r="C377" s="193" t="s">
        <v>41</v>
      </c>
      <c r="D377" s="209">
        <v>663110000</v>
      </c>
      <c r="E377" s="215" t="s">
        <v>42</v>
      </c>
      <c r="F377" s="191"/>
      <c r="G377" s="236">
        <v>0</v>
      </c>
      <c r="H377" s="240"/>
      <c r="I377" s="253"/>
    </row>
    <row r="378" spans="1:9" ht="25.5">
      <c r="A378" s="252" t="s">
        <v>17</v>
      </c>
      <c r="B378" s="203">
        <v>61</v>
      </c>
      <c r="C378" s="193" t="s">
        <v>41</v>
      </c>
      <c r="D378" s="209">
        <v>663120000</v>
      </c>
      <c r="E378" s="215" t="s">
        <v>43</v>
      </c>
      <c r="F378" s="191"/>
      <c r="G378" s="236">
        <v>0</v>
      </c>
      <c r="H378" s="240"/>
      <c r="I378" s="253"/>
    </row>
    <row r="379" spans="1:9" ht="25.5">
      <c r="A379" s="252" t="s">
        <v>17</v>
      </c>
      <c r="B379" s="203">
        <v>61</v>
      </c>
      <c r="C379" s="193" t="s">
        <v>41</v>
      </c>
      <c r="D379" s="209">
        <v>663130000</v>
      </c>
      <c r="E379" s="215" t="s">
        <v>44</v>
      </c>
      <c r="F379" s="191"/>
      <c r="G379" s="236">
        <v>20000</v>
      </c>
      <c r="H379" s="240">
        <v>10000</v>
      </c>
      <c r="I379" s="253">
        <v>15000</v>
      </c>
    </row>
    <row r="380" spans="1:9" ht="25.5">
      <c r="A380" s="252" t="s">
        <v>17</v>
      </c>
      <c r="B380" s="203">
        <v>61</v>
      </c>
      <c r="C380" s="193" t="s">
        <v>41</v>
      </c>
      <c r="D380" s="209">
        <v>663140000</v>
      </c>
      <c r="E380" s="215" t="s">
        <v>45</v>
      </c>
      <c r="F380" s="191"/>
      <c r="G380" s="236">
        <v>0</v>
      </c>
      <c r="H380" s="240"/>
      <c r="I380" s="253"/>
    </row>
    <row r="381" spans="1:9" ht="25.5">
      <c r="A381" s="252" t="s">
        <v>17</v>
      </c>
      <c r="B381" s="203">
        <v>61</v>
      </c>
      <c r="C381" s="193" t="s">
        <v>41</v>
      </c>
      <c r="D381" s="209">
        <v>663210000</v>
      </c>
      <c r="E381" s="215" t="s">
        <v>46</v>
      </c>
      <c r="F381" s="191"/>
      <c r="G381" s="236">
        <v>0</v>
      </c>
      <c r="H381" s="240"/>
      <c r="I381" s="253"/>
    </row>
    <row r="382" spans="1:9" ht="25.5">
      <c r="A382" s="252" t="s">
        <v>17</v>
      </c>
      <c r="B382" s="203">
        <v>61</v>
      </c>
      <c r="C382" s="193" t="s">
        <v>41</v>
      </c>
      <c r="D382" s="209">
        <v>663230000</v>
      </c>
      <c r="E382" s="215" t="s">
        <v>47</v>
      </c>
      <c r="F382" s="191"/>
      <c r="G382" s="236">
        <v>0</v>
      </c>
      <c r="H382" s="240"/>
      <c r="I382" s="253"/>
    </row>
    <row r="383" spans="1:9" ht="25.5">
      <c r="A383" s="252" t="s">
        <v>17</v>
      </c>
      <c r="B383" s="203">
        <v>61</v>
      </c>
      <c r="C383" s="193" t="s">
        <v>41</v>
      </c>
      <c r="D383" s="209">
        <v>663240000</v>
      </c>
      <c r="E383" s="215" t="s">
        <v>719</v>
      </c>
      <c r="F383" s="191"/>
      <c r="G383" s="236">
        <v>0</v>
      </c>
      <c r="H383" s="240"/>
      <c r="I383" s="253"/>
    </row>
    <row r="384" spans="1:9">
      <c r="A384" s="256" t="s">
        <v>17</v>
      </c>
      <c r="B384" s="206">
        <v>61</v>
      </c>
      <c r="C384" s="197" t="s">
        <v>41</v>
      </c>
      <c r="D384" s="213"/>
      <c r="E384" s="218" t="s">
        <v>715</v>
      </c>
      <c r="F384" s="198"/>
      <c r="G384" s="239">
        <f>SUM(G377:G383)</f>
        <v>20000</v>
      </c>
      <c r="H384" s="239">
        <f t="shared" ref="H384:I384" si="15">SUM(H377:H383)</f>
        <v>10000</v>
      </c>
      <c r="I384" s="257">
        <f t="shared" si="15"/>
        <v>15000</v>
      </c>
    </row>
    <row r="385" spans="1:9" ht="38.25">
      <c r="A385" s="252" t="s">
        <v>17</v>
      </c>
      <c r="B385" s="203">
        <v>71</v>
      </c>
      <c r="C385" s="193" t="s">
        <v>48</v>
      </c>
      <c r="D385" s="209">
        <v>721110071</v>
      </c>
      <c r="E385" s="215" t="s">
        <v>49</v>
      </c>
      <c r="F385" s="191"/>
      <c r="G385" s="236">
        <v>7600</v>
      </c>
      <c r="H385" s="240">
        <v>309.08</v>
      </c>
      <c r="I385" s="253">
        <v>7600</v>
      </c>
    </row>
    <row r="386" spans="1:9" ht="38.25">
      <c r="A386" s="252" t="s">
        <v>17</v>
      </c>
      <c r="B386" s="203">
        <v>71</v>
      </c>
      <c r="C386" s="193" t="s">
        <v>48</v>
      </c>
      <c r="D386" s="209">
        <v>721190071</v>
      </c>
      <c r="E386" s="215" t="s">
        <v>720</v>
      </c>
      <c r="F386" s="191"/>
      <c r="G386" s="236">
        <v>0</v>
      </c>
      <c r="H386" s="240"/>
      <c r="I386" s="253"/>
    </row>
    <row r="387" spans="1:9" ht="38.25">
      <c r="A387" s="256" t="s">
        <v>17</v>
      </c>
      <c r="B387" s="206">
        <v>71</v>
      </c>
      <c r="C387" s="197" t="s">
        <v>48</v>
      </c>
      <c r="D387" s="213"/>
      <c r="E387" s="218" t="s">
        <v>715</v>
      </c>
      <c r="F387" s="198"/>
      <c r="G387" s="239">
        <f>SUM(G385:G386)</f>
        <v>7600</v>
      </c>
      <c r="H387" s="239">
        <f t="shared" ref="H387:I387" si="16">SUM(H385:H386)</f>
        <v>309.08</v>
      </c>
      <c r="I387" s="257">
        <f t="shared" si="16"/>
        <v>7600</v>
      </c>
    </row>
    <row r="388" spans="1:9" ht="25.5">
      <c r="A388" s="252" t="s">
        <v>17</v>
      </c>
      <c r="B388" s="203">
        <v>561</v>
      </c>
      <c r="C388" s="193" t="s">
        <v>39</v>
      </c>
      <c r="D388" s="209">
        <v>632310561</v>
      </c>
      <c r="E388" s="215"/>
      <c r="F388" s="191"/>
      <c r="G388" s="236">
        <v>0</v>
      </c>
      <c r="H388" s="240"/>
      <c r="I388" s="253"/>
    </row>
    <row r="389" spans="1:9" ht="25.5">
      <c r="A389" s="252" t="s">
        <v>17</v>
      </c>
      <c r="B389" s="203">
        <v>561</v>
      </c>
      <c r="C389" s="193" t="s">
        <v>39</v>
      </c>
      <c r="D389" s="209">
        <v>632410561</v>
      </c>
      <c r="E389" s="215"/>
      <c r="F389" s="191"/>
      <c r="G389" s="236">
        <v>0</v>
      </c>
      <c r="H389" s="240"/>
      <c r="I389" s="253"/>
    </row>
    <row r="390" spans="1:9" ht="25.5">
      <c r="A390" s="256" t="s">
        <v>17</v>
      </c>
      <c r="B390" s="206">
        <v>561</v>
      </c>
      <c r="C390" s="197" t="s">
        <v>39</v>
      </c>
      <c r="D390" s="213"/>
      <c r="E390" s="218" t="s">
        <v>715</v>
      </c>
      <c r="F390" s="198"/>
      <c r="G390" s="239">
        <f>SUM(G388:G389)</f>
        <v>0</v>
      </c>
      <c r="H390" s="239">
        <f>SUM(H388:H389)</f>
        <v>0</v>
      </c>
      <c r="I390" s="257">
        <f>SUM(I388:I389)</f>
        <v>0</v>
      </c>
    </row>
    <row r="391" spans="1:9" ht="51">
      <c r="A391" s="252" t="s">
        <v>17</v>
      </c>
      <c r="B391" s="203">
        <v>81</v>
      </c>
      <c r="C391" s="193" t="s">
        <v>774</v>
      </c>
      <c r="D391" s="209">
        <v>8181</v>
      </c>
      <c r="E391" s="215"/>
      <c r="F391" s="191"/>
      <c r="G391" s="236">
        <v>0</v>
      </c>
      <c r="H391" s="455">
        <v>20000000</v>
      </c>
      <c r="I391" s="454">
        <v>20000000</v>
      </c>
    </row>
    <row r="392" spans="1:9" ht="25.5">
      <c r="A392" s="256" t="s">
        <v>17</v>
      </c>
      <c r="B392" s="206">
        <v>81</v>
      </c>
      <c r="C392" s="197" t="s">
        <v>759</v>
      </c>
      <c r="D392" s="213"/>
      <c r="E392" s="218" t="s">
        <v>715</v>
      </c>
      <c r="F392" s="198"/>
      <c r="G392" s="239">
        <v>0</v>
      </c>
      <c r="H392" s="239">
        <f>SUM(H391)</f>
        <v>20000000</v>
      </c>
      <c r="I392" s="257">
        <f>SUM(I391)</f>
        <v>20000000</v>
      </c>
    </row>
    <row r="393" spans="1:9" ht="25.5">
      <c r="A393" s="252" t="s">
        <v>17</v>
      </c>
      <c r="B393" s="203">
        <v>563</v>
      </c>
      <c r="C393" s="193" t="s">
        <v>40</v>
      </c>
      <c r="D393" s="209">
        <v>632310563</v>
      </c>
      <c r="E393" s="215"/>
      <c r="F393" s="191"/>
      <c r="G393" s="236">
        <v>0</v>
      </c>
      <c r="H393" s="240"/>
      <c r="I393" s="253"/>
    </row>
    <row r="394" spans="1:9" ht="25.5">
      <c r="A394" s="252" t="s">
        <v>17</v>
      </c>
      <c r="B394" s="203">
        <v>563</v>
      </c>
      <c r="C394" s="193" t="s">
        <v>40</v>
      </c>
      <c r="D394" s="209">
        <v>632410563</v>
      </c>
      <c r="E394" s="215"/>
      <c r="F394" s="191"/>
      <c r="G394" s="236">
        <v>0</v>
      </c>
      <c r="H394" s="240"/>
      <c r="I394" s="253"/>
    </row>
    <row r="395" spans="1:9" ht="25.5">
      <c r="A395" s="256" t="s">
        <v>17</v>
      </c>
      <c r="B395" s="206">
        <v>563</v>
      </c>
      <c r="C395" s="197" t="s">
        <v>40</v>
      </c>
      <c r="D395" s="213"/>
      <c r="E395" s="218" t="s">
        <v>715</v>
      </c>
      <c r="F395" s="198"/>
      <c r="G395" s="239">
        <f>SUM(G393:G394)</f>
        <v>0</v>
      </c>
      <c r="H395" s="239">
        <f t="shared" ref="H395:I395" si="17">SUM(H393:H394)</f>
        <v>0</v>
      </c>
      <c r="I395" s="257">
        <f t="shared" si="17"/>
        <v>0</v>
      </c>
    </row>
    <row r="396" spans="1:9" ht="30.75" customHeight="1" thickBot="1">
      <c r="A396" s="296" t="s">
        <v>17</v>
      </c>
      <c r="B396" s="271"/>
      <c r="C396" s="297" t="s">
        <v>17</v>
      </c>
      <c r="D396" s="298"/>
      <c r="E396" s="299" t="s">
        <v>710</v>
      </c>
      <c r="F396" s="300"/>
      <c r="G396" s="301">
        <f>G352+G353+G360+G364+G367+G376+G384+G387+G390+G392+G395</f>
        <v>36338359</v>
      </c>
      <c r="H396" s="301">
        <f>H352+H353+H360+H364+H367+H376+H384+H387+H390+H395</f>
        <v>31869543.539999995</v>
      </c>
      <c r="I396" s="302">
        <f>I352+I353+I360+I364+I367+I376+I384+I387+I390+I392+I395</f>
        <v>57913144</v>
      </c>
    </row>
    <row r="397" spans="1:9">
      <c r="A397" s="250"/>
      <c r="B397" s="226"/>
      <c r="C397" s="227"/>
      <c r="D397" s="228"/>
      <c r="E397" s="229"/>
      <c r="F397" s="220"/>
      <c r="G397" s="235"/>
      <c r="H397" s="241"/>
      <c r="I397" s="251"/>
    </row>
    <row r="398" spans="1:9">
      <c r="A398" s="252" t="s">
        <v>17</v>
      </c>
      <c r="B398" s="203"/>
      <c r="C398" s="193"/>
      <c r="D398" s="209"/>
      <c r="E398" s="215" t="s">
        <v>722</v>
      </c>
      <c r="F398" s="191"/>
      <c r="G398" s="236">
        <f>G396</f>
        <v>36338359</v>
      </c>
      <c r="H398" s="191">
        <f>H396</f>
        <v>31869543.539999995</v>
      </c>
      <c r="I398" s="454">
        <f>I396</f>
        <v>57913144</v>
      </c>
    </row>
    <row r="399" spans="1:9">
      <c r="A399" s="252" t="s">
        <v>50</v>
      </c>
      <c r="B399" s="203"/>
      <c r="C399" s="193"/>
      <c r="D399" s="209"/>
      <c r="E399" s="215" t="s">
        <v>723</v>
      </c>
      <c r="F399" s="191"/>
      <c r="G399" s="236">
        <f>G350</f>
        <v>41098559</v>
      </c>
      <c r="H399" s="191">
        <f>H350</f>
        <v>27365987.530000001</v>
      </c>
      <c r="I399" s="454">
        <f>I350</f>
        <v>35237089</v>
      </c>
    </row>
    <row r="400" spans="1:9">
      <c r="A400" s="262" t="s">
        <v>724</v>
      </c>
      <c r="B400" s="203"/>
      <c r="C400" s="193"/>
      <c r="D400" s="209"/>
      <c r="E400" s="215" t="s">
        <v>724</v>
      </c>
      <c r="F400" s="191"/>
      <c r="G400" s="236">
        <f>G398-G399</f>
        <v>-4760200</v>
      </c>
      <c r="H400" s="191">
        <f>H398-H399</f>
        <v>4503556.0099999942</v>
      </c>
      <c r="I400" s="454">
        <f>I398-I399</f>
        <v>22676055</v>
      </c>
    </row>
    <row r="401" spans="1:9">
      <c r="A401" s="262" t="s">
        <v>8</v>
      </c>
      <c r="B401" s="203"/>
      <c r="C401" s="193"/>
      <c r="D401" s="209"/>
      <c r="E401" s="215" t="s">
        <v>8</v>
      </c>
      <c r="F401" s="191"/>
      <c r="G401" s="236">
        <v>37578000</v>
      </c>
      <c r="H401" s="191"/>
      <c r="I401" s="454">
        <v>9455195</v>
      </c>
    </row>
    <row r="402" spans="1:9">
      <c r="A402" s="262" t="s">
        <v>10</v>
      </c>
      <c r="B402" s="203"/>
      <c r="C402" s="193"/>
      <c r="D402" s="209"/>
      <c r="E402" s="215" t="s">
        <v>10</v>
      </c>
      <c r="F402" s="191"/>
      <c r="G402" s="236">
        <v>32817800</v>
      </c>
      <c r="H402" s="191"/>
      <c r="I402" s="454">
        <v>32131250</v>
      </c>
    </row>
    <row r="403" spans="1:9">
      <c r="A403" s="458" t="s">
        <v>725</v>
      </c>
      <c r="B403" s="459"/>
      <c r="C403" s="460"/>
      <c r="D403" s="461"/>
      <c r="E403" s="462" t="s">
        <v>725</v>
      </c>
      <c r="F403" s="463"/>
      <c r="G403" s="464">
        <f>G400+G401-G402</f>
        <v>0</v>
      </c>
      <c r="H403" s="463">
        <f>H400+H401-H402</f>
        <v>4503556.0099999942</v>
      </c>
      <c r="I403" s="465">
        <f>I400+I401-I402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4:G4"/>
    <mergeCell ref="A1:G1"/>
  </mergeCells>
  <pageMargins left="0.25" right="0.25" top="0.75" bottom="0.75" header="0.3" footer="0.3"/>
  <pageSetup paperSize="9" scale="88" fitToHeight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P8" sqref="P8"/>
    </sheetView>
  </sheetViews>
  <sheetFormatPr defaultRowHeight="11.25"/>
  <cols>
    <col min="1" max="1" width="4.85546875" style="58" customWidth="1"/>
    <col min="2" max="2" width="30.140625" style="58" customWidth="1"/>
    <col min="3" max="3" width="14.85546875" style="58" customWidth="1"/>
    <col min="4" max="4" width="13.85546875" style="58" customWidth="1"/>
    <col min="5" max="5" width="11.7109375" style="58" customWidth="1"/>
    <col min="6" max="9" width="13.85546875" style="58" customWidth="1"/>
    <col min="10" max="10" width="10.85546875" style="58" customWidth="1"/>
    <col min="11" max="12" width="13.85546875" style="58" customWidth="1"/>
    <col min="13" max="13" width="11.5703125" style="58" customWidth="1"/>
    <col min="14" max="14" width="11" style="58" customWidth="1"/>
    <col min="15" max="15" width="12.7109375" style="58" customWidth="1"/>
    <col min="16" max="16" width="11.5703125" style="58" customWidth="1"/>
    <col min="17" max="17" width="10.5703125" style="153" customWidth="1"/>
    <col min="18" max="18" width="9.5703125" style="166" customWidth="1"/>
    <col min="19" max="19" width="9.5703125" style="153" bestFit="1" customWidth="1"/>
    <col min="20" max="16384" width="9.140625" style="58"/>
  </cols>
  <sheetData>
    <row r="1" spans="1:22" ht="21" customHeight="1">
      <c r="A1" s="473" t="s">
        <v>734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</row>
    <row r="2" spans="1:22" ht="12" thickBot="1">
      <c r="A2" s="59"/>
      <c r="B2" s="59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 t="s">
        <v>105</v>
      </c>
    </row>
    <row r="3" spans="1:22" ht="15.75" customHeight="1">
      <c r="A3" s="474" t="s">
        <v>106</v>
      </c>
      <c r="B3" s="475"/>
      <c r="C3" s="478" t="s">
        <v>736</v>
      </c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80"/>
      <c r="S3" s="481" t="s">
        <v>726</v>
      </c>
    </row>
    <row r="4" spans="1:22" ht="67.5">
      <c r="A4" s="123" t="s">
        <v>107</v>
      </c>
      <c r="B4" s="62" t="s">
        <v>108</v>
      </c>
      <c r="C4" s="90" t="s">
        <v>735</v>
      </c>
      <c r="D4" s="63" t="s">
        <v>109</v>
      </c>
      <c r="E4" s="63" t="s">
        <v>110</v>
      </c>
      <c r="F4" s="64" t="s">
        <v>111</v>
      </c>
      <c r="G4" s="64" t="s">
        <v>112</v>
      </c>
      <c r="H4" s="64" t="s">
        <v>113</v>
      </c>
      <c r="I4" s="64" t="s">
        <v>114</v>
      </c>
      <c r="J4" s="64" t="s">
        <v>115</v>
      </c>
      <c r="K4" s="65" t="s">
        <v>116</v>
      </c>
      <c r="L4" s="65" t="s">
        <v>117</v>
      </c>
      <c r="M4" s="64" t="s">
        <v>118</v>
      </c>
      <c r="N4" s="64" t="s">
        <v>119</v>
      </c>
      <c r="O4" s="64" t="s">
        <v>120</v>
      </c>
      <c r="P4" s="66" t="s">
        <v>623</v>
      </c>
      <c r="Q4" s="156" t="s">
        <v>737</v>
      </c>
      <c r="R4" s="88" t="s">
        <v>626</v>
      </c>
      <c r="S4" s="482"/>
      <c r="U4" s="146"/>
    </row>
    <row r="5" spans="1:22">
      <c r="A5" s="124"/>
      <c r="B5" s="67" t="s">
        <v>8</v>
      </c>
      <c r="C5" s="68">
        <f t="shared" ref="C5:C37" si="0">SUM(D5:P5)</f>
        <v>9455195</v>
      </c>
      <c r="D5" s="69">
        <v>101160</v>
      </c>
      <c r="E5" s="69"/>
      <c r="F5" s="69">
        <v>6800000</v>
      </c>
      <c r="G5" s="69">
        <v>2459318</v>
      </c>
      <c r="H5" s="69">
        <v>47436</v>
      </c>
      <c r="I5" s="69">
        <v>12281</v>
      </c>
      <c r="J5" s="69"/>
      <c r="K5" s="69"/>
      <c r="L5" s="69"/>
      <c r="M5" s="69">
        <v>35000</v>
      </c>
      <c r="N5" s="69"/>
      <c r="O5" s="69"/>
      <c r="P5" s="70"/>
      <c r="Q5" s="157">
        <v>37578000</v>
      </c>
      <c r="R5" s="167">
        <f>C5/Q5*100</f>
        <v>25.16151737718878</v>
      </c>
      <c r="S5" s="154"/>
    </row>
    <row r="6" spans="1:22" s="145" customFormat="1">
      <c r="A6" s="125"/>
      <c r="B6" s="71" t="s">
        <v>121</v>
      </c>
      <c r="C6" s="68">
        <f t="shared" si="0"/>
        <v>37913144</v>
      </c>
      <c r="D6" s="72">
        <f t="shared" ref="D6:S6" si="1">+D26+D33</f>
        <v>23382494</v>
      </c>
      <c r="E6" s="72">
        <f t="shared" si="1"/>
        <v>0</v>
      </c>
      <c r="F6" s="72">
        <f>+F26+F33</f>
        <v>2217000</v>
      </c>
      <c r="G6" s="72">
        <f t="shared" si="1"/>
        <v>11300050</v>
      </c>
      <c r="H6" s="72">
        <f t="shared" si="1"/>
        <v>255000</v>
      </c>
      <c r="I6" s="72">
        <f t="shared" si="1"/>
        <v>736000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2">
        <f t="shared" si="1"/>
        <v>15000</v>
      </c>
      <c r="N6" s="72">
        <f t="shared" si="1"/>
        <v>0</v>
      </c>
      <c r="O6" s="72">
        <f t="shared" si="1"/>
        <v>7600</v>
      </c>
      <c r="P6" s="73">
        <f t="shared" si="1"/>
        <v>0</v>
      </c>
      <c r="Q6" s="73">
        <f t="shared" si="1"/>
        <v>36338359</v>
      </c>
      <c r="R6" s="168">
        <f t="shared" ref="R6:R37" si="2">C6/Q6*100</f>
        <v>104.33367120402988</v>
      </c>
      <c r="S6" s="126">
        <f t="shared" si="1"/>
        <v>31869543.539999995</v>
      </c>
    </row>
    <row r="7" spans="1:22">
      <c r="A7" s="124"/>
      <c r="B7" s="67" t="s">
        <v>627</v>
      </c>
      <c r="C7" s="68">
        <f t="shared" si="0"/>
        <v>-32131250</v>
      </c>
      <c r="D7" s="74"/>
      <c r="E7" s="74"/>
      <c r="F7" s="74">
        <v>-6800000</v>
      </c>
      <c r="G7" s="74">
        <v>-5255543</v>
      </c>
      <c r="H7" s="74">
        <v>-63426</v>
      </c>
      <c r="I7" s="74">
        <v>-12281</v>
      </c>
      <c r="J7" s="69"/>
      <c r="K7" s="74"/>
      <c r="L7" s="74"/>
      <c r="M7" s="74"/>
      <c r="N7" s="74"/>
      <c r="O7" s="74"/>
      <c r="P7" s="75">
        <v>-20000000</v>
      </c>
      <c r="Q7" s="157">
        <v>-32817800</v>
      </c>
      <c r="R7" s="167">
        <f t="shared" si="2"/>
        <v>97.907995051465974</v>
      </c>
      <c r="S7" s="154"/>
    </row>
    <row r="8" spans="1:22" s="145" customFormat="1">
      <c r="A8" s="125"/>
      <c r="B8" s="71" t="s">
        <v>122</v>
      </c>
      <c r="C8" s="68">
        <f t="shared" si="0"/>
        <v>15237089</v>
      </c>
      <c r="D8" s="72">
        <f>+D5+D6+D7</f>
        <v>23483654</v>
      </c>
      <c r="E8" s="72">
        <f t="shared" ref="E8:P8" si="3">+E5+E6+E7</f>
        <v>0</v>
      </c>
      <c r="F8" s="72">
        <f t="shared" si="3"/>
        <v>2217000</v>
      </c>
      <c r="G8" s="72">
        <f t="shared" si="3"/>
        <v>8503825</v>
      </c>
      <c r="H8" s="72">
        <f t="shared" si="3"/>
        <v>239010</v>
      </c>
      <c r="I8" s="72">
        <f t="shared" si="3"/>
        <v>736000</v>
      </c>
      <c r="J8" s="72">
        <f t="shared" si="3"/>
        <v>0</v>
      </c>
      <c r="K8" s="72">
        <f t="shared" si="3"/>
        <v>0</v>
      </c>
      <c r="L8" s="72">
        <f t="shared" si="3"/>
        <v>0</v>
      </c>
      <c r="M8" s="72">
        <f t="shared" si="3"/>
        <v>50000</v>
      </c>
      <c r="N8" s="72">
        <f t="shared" si="3"/>
        <v>0</v>
      </c>
      <c r="O8" s="72">
        <f t="shared" si="3"/>
        <v>7600</v>
      </c>
      <c r="P8" s="73">
        <f t="shared" si="3"/>
        <v>-20000000</v>
      </c>
      <c r="Q8" s="73">
        <f t="shared" ref="Q8:S8" si="4">+Q5+Q6+Q7</f>
        <v>41098559</v>
      </c>
      <c r="R8" s="168">
        <f t="shared" si="2"/>
        <v>37.074509108701356</v>
      </c>
      <c r="S8" s="126">
        <f t="shared" si="4"/>
        <v>31869543.539999995</v>
      </c>
      <c r="V8" s="147"/>
    </row>
    <row r="9" spans="1:22" ht="12" thickBot="1">
      <c r="A9" s="127"/>
      <c r="B9" s="76" t="s">
        <v>50</v>
      </c>
      <c r="C9" s="138">
        <f t="shared" si="0"/>
        <v>35237089</v>
      </c>
      <c r="D9" s="77">
        <f>'rashodi i izdaci'!D3</f>
        <v>23483654</v>
      </c>
      <c r="E9" s="77">
        <f>'rashodi i izdaci'!E3</f>
        <v>0</v>
      </c>
      <c r="F9" s="77">
        <f>'rashodi i izdaci'!F3</f>
        <v>2217000</v>
      </c>
      <c r="G9" s="77">
        <f>'rashodi i izdaci'!G3</f>
        <v>8503825</v>
      </c>
      <c r="H9" s="77">
        <f>'rashodi i izdaci'!H3</f>
        <v>239010</v>
      </c>
      <c r="I9" s="77">
        <f>'rashodi i izdaci'!I3</f>
        <v>736000</v>
      </c>
      <c r="J9" s="77">
        <f>+'[1]PLAN RASHODA I IZDATAKA'!J3</f>
        <v>0</v>
      </c>
      <c r="K9" s="77">
        <f>'rashodi i izdaci'!J3</f>
        <v>0</v>
      </c>
      <c r="L9" s="77">
        <f>'rashodi i izdaci'!K3</f>
        <v>0</v>
      </c>
      <c r="M9" s="77">
        <f>'rashodi i izdaci'!L3</f>
        <v>50000</v>
      </c>
      <c r="N9" s="77">
        <f>'rashodi i izdaci'!M3</f>
        <v>0</v>
      </c>
      <c r="O9" s="77">
        <f>'rashodi i izdaci'!N3</f>
        <v>7600</v>
      </c>
      <c r="P9" s="78">
        <f>+'[1]PLAN RASHODA I IZDATAKA'!P3</f>
        <v>0</v>
      </c>
      <c r="Q9" s="78">
        <f>'rashodi i izdaci'!P3</f>
        <v>41098559</v>
      </c>
      <c r="R9" s="169">
        <f t="shared" si="2"/>
        <v>85.738015778120101</v>
      </c>
      <c r="S9" s="128"/>
    </row>
    <row r="10" spans="1:22" s="145" customFormat="1" ht="12" thickBot="1">
      <c r="A10" s="139"/>
      <c r="B10" s="140" t="s">
        <v>16</v>
      </c>
      <c r="C10" s="141">
        <f t="shared" si="0"/>
        <v>-20000000</v>
      </c>
      <c r="D10" s="142">
        <f>+D8-D9</f>
        <v>0</v>
      </c>
      <c r="E10" s="142">
        <f t="shared" ref="E10:P10" si="5">+E8-E9</f>
        <v>0</v>
      </c>
      <c r="F10" s="142">
        <f t="shared" si="5"/>
        <v>0</v>
      </c>
      <c r="G10" s="142">
        <f t="shared" si="5"/>
        <v>0</v>
      </c>
      <c r="H10" s="142">
        <f t="shared" si="5"/>
        <v>0</v>
      </c>
      <c r="I10" s="142">
        <f t="shared" si="5"/>
        <v>0</v>
      </c>
      <c r="J10" s="142">
        <f t="shared" si="5"/>
        <v>0</v>
      </c>
      <c r="K10" s="142">
        <f t="shared" si="5"/>
        <v>0</v>
      </c>
      <c r="L10" s="142">
        <f t="shared" si="5"/>
        <v>0</v>
      </c>
      <c r="M10" s="142">
        <f t="shared" si="5"/>
        <v>0</v>
      </c>
      <c r="N10" s="142">
        <f t="shared" si="5"/>
        <v>0</v>
      </c>
      <c r="O10" s="142">
        <f t="shared" si="5"/>
        <v>0</v>
      </c>
      <c r="P10" s="143">
        <f t="shared" si="5"/>
        <v>-20000000</v>
      </c>
      <c r="Q10" s="143">
        <f t="shared" ref="Q10:S10" si="6">+Q8-Q9</f>
        <v>0</v>
      </c>
      <c r="R10" s="170">
        <v>0</v>
      </c>
      <c r="S10" s="144">
        <f t="shared" si="6"/>
        <v>31869543.539999995</v>
      </c>
    </row>
    <row r="11" spans="1:22">
      <c r="A11" s="129" t="s">
        <v>123</v>
      </c>
      <c r="B11" s="79" t="s">
        <v>124</v>
      </c>
      <c r="C11" s="80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  <c r="Q11" s="158"/>
      <c r="R11" s="171" t="e">
        <f t="shared" si="2"/>
        <v>#DIV/0!</v>
      </c>
      <c r="S11" s="155"/>
    </row>
    <row r="12" spans="1:22" ht="22.5">
      <c r="A12" s="124" t="s">
        <v>125</v>
      </c>
      <c r="B12" s="67" t="s">
        <v>126</v>
      </c>
      <c r="C12" s="68">
        <f t="shared" si="0"/>
        <v>255000</v>
      </c>
      <c r="D12" s="81"/>
      <c r="E12" s="81"/>
      <c r="F12" s="81"/>
      <c r="G12" s="81"/>
      <c r="H12" s="81">
        <v>255000</v>
      </c>
      <c r="I12" s="81"/>
      <c r="J12" s="81"/>
      <c r="K12" s="81"/>
      <c r="L12" s="81"/>
      <c r="M12" s="81"/>
      <c r="N12" s="81"/>
      <c r="O12" s="81"/>
      <c r="P12" s="82"/>
      <c r="Q12" s="157">
        <v>200000</v>
      </c>
      <c r="R12" s="167">
        <f t="shared" si="2"/>
        <v>127.49999999999999</v>
      </c>
      <c r="S12" s="154">
        <v>251440.54</v>
      </c>
    </row>
    <row r="13" spans="1:22">
      <c r="A13" s="124" t="s">
        <v>127</v>
      </c>
      <c r="B13" s="67" t="s">
        <v>128</v>
      </c>
      <c r="C13" s="6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157">
        <v>23100</v>
      </c>
      <c r="R13" s="167">
        <f t="shared" si="2"/>
        <v>0</v>
      </c>
      <c r="S13" s="154"/>
    </row>
    <row r="14" spans="1:22" ht="22.5">
      <c r="A14" s="130" t="s">
        <v>129</v>
      </c>
      <c r="B14" s="67" t="s">
        <v>130</v>
      </c>
      <c r="C14" s="68">
        <f t="shared" si="0"/>
        <v>5000</v>
      </c>
      <c r="D14" s="81"/>
      <c r="E14" s="81"/>
      <c r="F14" s="81"/>
      <c r="G14" s="81"/>
      <c r="H14" s="81"/>
      <c r="I14" s="81">
        <v>5000</v>
      </c>
      <c r="J14" s="81"/>
      <c r="K14" s="81"/>
      <c r="L14" s="81"/>
      <c r="M14" s="81"/>
      <c r="N14" s="81"/>
      <c r="O14" s="81"/>
      <c r="P14" s="82"/>
      <c r="Q14" s="157"/>
      <c r="R14" s="167" t="e">
        <f t="shared" si="2"/>
        <v>#DIV/0!</v>
      </c>
      <c r="S14" s="154">
        <v>5000</v>
      </c>
    </row>
    <row r="15" spans="1:22">
      <c r="A15" s="124" t="s">
        <v>131</v>
      </c>
      <c r="B15" s="67" t="s">
        <v>132</v>
      </c>
      <c r="C15" s="6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157"/>
      <c r="R15" s="167" t="e">
        <f t="shared" si="2"/>
        <v>#DIV/0!</v>
      </c>
      <c r="S15" s="154"/>
    </row>
    <row r="16" spans="1:22" ht="22.5">
      <c r="A16" s="124" t="s">
        <v>133</v>
      </c>
      <c r="B16" s="67" t="s">
        <v>134</v>
      </c>
      <c r="C16" s="68">
        <f t="shared" si="0"/>
        <v>731000</v>
      </c>
      <c r="D16" s="81"/>
      <c r="E16" s="81"/>
      <c r="F16" s="81"/>
      <c r="G16" s="81"/>
      <c r="H16" s="81"/>
      <c r="I16" s="81">
        <v>731000</v>
      </c>
      <c r="J16" s="81"/>
      <c r="K16" s="81"/>
      <c r="L16" s="81"/>
      <c r="M16" s="81"/>
      <c r="N16" s="81"/>
      <c r="O16" s="81"/>
      <c r="P16" s="82"/>
      <c r="Q16" s="157">
        <v>95000</v>
      </c>
      <c r="R16" s="167">
        <f t="shared" si="2"/>
        <v>769.47368421052636</v>
      </c>
      <c r="S16" s="154">
        <v>651912.01</v>
      </c>
    </row>
    <row r="17" spans="1:19">
      <c r="A17" s="124" t="s">
        <v>135</v>
      </c>
      <c r="B17" s="67" t="s">
        <v>136</v>
      </c>
      <c r="C17" s="68">
        <f t="shared" si="0"/>
        <v>126000</v>
      </c>
      <c r="D17" s="81"/>
      <c r="E17" s="81"/>
      <c r="F17" s="81">
        <v>126000</v>
      </c>
      <c r="G17" s="81"/>
      <c r="H17" s="81"/>
      <c r="I17" s="81"/>
      <c r="J17" s="81"/>
      <c r="K17" s="81"/>
      <c r="L17" s="81"/>
      <c r="M17" s="81"/>
      <c r="N17" s="81"/>
      <c r="O17" s="81"/>
      <c r="P17" s="82"/>
      <c r="Q17" s="157">
        <v>100000</v>
      </c>
      <c r="R17" s="167">
        <f t="shared" si="2"/>
        <v>126</v>
      </c>
      <c r="S17" s="154">
        <v>72244.38</v>
      </c>
    </row>
    <row r="18" spans="1:19">
      <c r="A18" s="124" t="s">
        <v>137</v>
      </c>
      <c r="B18" s="67" t="s">
        <v>138</v>
      </c>
      <c r="C18" s="6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2"/>
      <c r="Q18" s="157"/>
      <c r="R18" s="167">
        <v>0</v>
      </c>
      <c r="S18" s="154"/>
    </row>
    <row r="19" spans="1:19">
      <c r="A19" s="130" t="s">
        <v>624</v>
      </c>
      <c r="B19" s="67" t="s">
        <v>625</v>
      </c>
      <c r="C19" s="68">
        <f t="shared" si="0"/>
        <v>0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157"/>
      <c r="R19" s="167">
        <v>0</v>
      </c>
      <c r="S19" s="154"/>
    </row>
    <row r="20" spans="1:19">
      <c r="A20" s="124" t="s">
        <v>139</v>
      </c>
      <c r="B20" s="67" t="s">
        <v>140</v>
      </c>
      <c r="C20" s="68">
        <f t="shared" si="0"/>
        <v>11300000</v>
      </c>
      <c r="D20" s="81"/>
      <c r="E20" s="81"/>
      <c r="F20" s="81"/>
      <c r="G20" s="81">
        <v>11300000</v>
      </c>
      <c r="H20" s="81"/>
      <c r="I20" s="81"/>
      <c r="J20" s="81"/>
      <c r="K20" s="81"/>
      <c r="L20" s="81"/>
      <c r="M20" s="81"/>
      <c r="N20" s="81"/>
      <c r="O20" s="81"/>
      <c r="P20" s="82"/>
      <c r="Q20" s="157">
        <v>9685300</v>
      </c>
      <c r="R20" s="167">
        <f t="shared" si="2"/>
        <v>116.67165704727785</v>
      </c>
      <c r="S20" s="154">
        <v>9597730.2599999998</v>
      </c>
    </row>
    <row r="21" spans="1:19" ht="22.5">
      <c r="A21" s="124" t="s">
        <v>141</v>
      </c>
      <c r="B21" s="67" t="s">
        <v>142</v>
      </c>
      <c r="C21" s="68">
        <f t="shared" si="0"/>
        <v>2090000</v>
      </c>
      <c r="D21" s="81"/>
      <c r="E21" s="81"/>
      <c r="F21" s="81">
        <v>2090000</v>
      </c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157">
        <v>2544000</v>
      </c>
      <c r="R21" s="167">
        <f t="shared" si="2"/>
        <v>82.154088050314471</v>
      </c>
      <c r="S21" s="154">
        <v>1808957.02</v>
      </c>
    </row>
    <row r="22" spans="1:19" ht="22.5">
      <c r="A22" s="124" t="s">
        <v>143</v>
      </c>
      <c r="B22" s="67" t="s">
        <v>144</v>
      </c>
      <c r="C22" s="68">
        <f t="shared" si="0"/>
        <v>15000</v>
      </c>
      <c r="D22" s="81"/>
      <c r="E22" s="81"/>
      <c r="F22" s="81"/>
      <c r="G22" s="81"/>
      <c r="H22" s="81"/>
      <c r="I22" s="81"/>
      <c r="J22" s="81"/>
      <c r="K22" s="81"/>
      <c r="L22" s="81"/>
      <c r="M22" s="81">
        <v>15000</v>
      </c>
      <c r="N22" s="81"/>
      <c r="O22" s="81"/>
      <c r="P22" s="82"/>
      <c r="Q22" s="157">
        <v>20000</v>
      </c>
      <c r="R22" s="167">
        <f t="shared" si="2"/>
        <v>75</v>
      </c>
      <c r="S22" s="154">
        <v>10000</v>
      </c>
    </row>
    <row r="23" spans="1:19" ht="33.75">
      <c r="A23" s="124" t="s">
        <v>145</v>
      </c>
      <c r="B23" s="67" t="s">
        <v>21</v>
      </c>
      <c r="C23" s="68">
        <f t="shared" si="0"/>
        <v>23382494</v>
      </c>
      <c r="D23" s="81">
        <v>23382494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  <c r="Q23" s="157">
        <v>23663359</v>
      </c>
      <c r="R23" s="167">
        <f t="shared" si="2"/>
        <v>98.813080594348421</v>
      </c>
      <c r="S23" s="154">
        <v>19471453.989999998</v>
      </c>
    </row>
    <row r="24" spans="1:19">
      <c r="A24" s="124" t="s">
        <v>146</v>
      </c>
      <c r="B24" s="67" t="s">
        <v>147</v>
      </c>
      <c r="C24" s="68">
        <f t="shared" si="0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Q24" s="157"/>
      <c r="R24" s="167">
        <v>0</v>
      </c>
      <c r="S24" s="154"/>
    </row>
    <row r="25" spans="1:19">
      <c r="A25" s="124" t="s">
        <v>148</v>
      </c>
      <c r="B25" s="67" t="s">
        <v>149</v>
      </c>
      <c r="C25" s="68">
        <f t="shared" si="0"/>
        <v>1050</v>
      </c>
      <c r="D25" s="81"/>
      <c r="E25" s="81"/>
      <c r="F25" s="81">
        <v>1000</v>
      </c>
      <c r="G25" s="81">
        <v>50</v>
      </c>
      <c r="H25" s="81"/>
      <c r="I25" s="81"/>
      <c r="J25" s="81"/>
      <c r="K25" s="81"/>
      <c r="L25" s="81"/>
      <c r="M25" s="81"/>
      <c r="N25" s="81"/>
      <c r="O25" s="81"/>
      <c r="P25" s="82"/>
      <c r="Q25" s="157"/>
      <c r="R25" s="167" t="e">
        <f t="shared" si="2"/>
        <v>#DIV/0!</v>
      </c>
      <c r="S25" s="154">
        <v>496.26</v>
      </c>
    </row>
    <row r="26" spans="1:19" s="145" customFormat="1">
      <c r="A26" s="131" t="s">
        <v>150</v>
      </c>
      <c r="B26" s="83" t="s">
        <v>151</v>
      </c>
      <c r="C26" s="68">
        <f t="shared" si="0"/>
        <v>37905544</v>
      </c>
      <c r="D26" s="84">
        <f t="shared" ref="D26:S26" si="7">SUM(D11:D25)</f>
        <v>23382494</v>
      </c>
      <c r="E26" s="84">
        <f t="shared" si="7"/>
        <v>0</v>
      </c>
      <c r="F26" s="84">
        <f t="shared" si="7"/>
        <v>2217000</v>
      </c>
      <c r="G26" s="84">
        <f t="shared" si="7"/>
        <v>11300050</v>
      </c>
      <c r="H26" s="84">
        <f t="shared" si="7"/>
        <v>255000</v>
      </c>
      <c r="I26" s="84">
        <f t="shared" si="7"/>
        <v>736000</v>
      </c>
      <c r="J26" s="84">
        <f t="shared" si="7"/>
        <v>0</v>
      </c>
      <c r="K26" s="84">
        <f t="shared" si="7"/>
        <v>0</v>
      </c>
      <c r="L26" s="84">
        <f t="shared" si="7"/>
        <v>0</v>
      </c>
      <c r="M26" s="84">
        <f t="shared" si="7"/>
        <v>15000</v>
      </c>
      <c r="N26" s="84">
        <f t="shared" si="7"/>
        <v>0</v>
      </c>
      <c r="O26" s="84">
        <f t="shared" si="7"/>
        <v>0</v>
      </c>
      <c r="P26" s="85">
        <f t="shared" si="7"/>
        <v>0</v>
      </c>
      <c r="Q26" s="85">
        <f t="shared" si="7"/>
        <v>36330759</v>
      </c>
      <c r="R26" s="168">
        <f t="shared" si="2"/>
        <v>104.33457776095456</v>
      </c>
      <c r="S26" s="132">
        <f t="shared" si="7"/>
        <v>31869234.459999997</v>
      </c>
    </row>
    <row r="27" spans="1:19" ht="22.5">
      <c r="A27" s="124" t="s">
        <v>152</v>
      </c>
      <c r="B27" s="86" t="s">
        <v>153</v>
      </c>
      <c r="C27" s="68">
        <f t="shared" si="0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157"/>
      <c r="R27" s="167">
        <v>0</v>
      </c>
      <c r="S27" s="154"/>
    </row>
    <row r="28" spans="1:19">
      <c r="A28" s="124" t="s">
        <v>154</v>
      </c>
      <c r="B28" s="86" t="s">
        <v>155</v>
      </c>
      <c r="C28" s="68">
        <f t="shared" si="0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  <c r="Q28" s="157"/>
      <c r="R28" s="167">
        <v>0</v>
      </c>
      <c r="S28" s="154"/>
    </row>
    <row r="29" spans="1:19">
      <c r="A29" s="124" t="s">
        <v>156</v>
      </c>
      <c r="B29" s="86" t="s">
        <v>157</v>
      </c>
      <c r="C29" s="68">
        <f t="shared" si="0"/>
        <v>7600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>
        <v>7600</v>
      </c>
      <c r="P29" s="82"/>
      <c r="Q29" s="157">
        <v>7600</v>
      </c>
      <c r="R29" s="167">
        <f t="shared" si="2"/>
        <v>100</v>
      </c>
      <c r="S29" s="154">
        <v>309.08</v>
      </c>
    </row>
    <row r="30" spans="1:19">
      <c r="A30" s="124" t="s">
        <v>158</v>
      </c>
      <c r="B30" s="86" t="s">
        <v>159</v>
      </c>
      <c r="C30" s="68">
        <f t="shared" si="0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157"/>
      <c r="R30" s="167">
        <v>0</v>
      </c>
      <c r="S30" s="154"/>
    </row>
    <row r="31" spans="1:19">
      <c r="A31" s="124" t="s">
        <v>160</v>
      </c>
      <c r="B31" s="86" t="s">
        <v>161</v>
      </c>
      <c r="C31" s="68">
        <f t="shared" si="0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Q31" s="157"/>
      <c r="R31" s="167">
        <v>0</v>
      </c>
      <c r="S31" s="154"/>
    </row>
    <row r="32" spans="1:19" ht="22.5">
      <c r="A32" s="124" t="s">
        <v>162</v>
      </c>
      <c r="B32" s="86" t="s">
        <v>163</v>
      </c>
      <c r="C32" s="68">
        <f t="shared" si="0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  <c r="Q32" s="157"/>
      <c r="R32" s="167">
        <v>0</v>
      </c>
      <c r="S32" s="154"/>
    </row>
    <row r="33" spans="1:19" s="145" customFormat="1">
      <c r="A33" s="131" t="s">
        <v>164</v>
      </c>
      <c r="B33" s="83" t="s">
        <v>151</v>
      </c>
      <c r="C33" s="68">
        <f t="shared" si="0"/>
        <v>7600</v>
      </c>
      <c r="D33" s="84">
        <f t="shared" ref="D33:S33" si="8">SUM(D27:D32)</f>
        <v>0</v>
      </c>
      <c r="E33" s="84">
        <f t="shared" si="8"/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 t="shared" si="8"/>
        <v>0</v>
      </c>
      <c r="M33" s="84">
        <f t="shared" si="8"/>
        <v>0</v>
      </c>
      <c r="N33" s="84">
        <f t="shared" si="8"/>
        <v>0</v>
      </c>
      <c r="O33" s="84">
        <f t="shared" si="8"/>
        <v>7600</v>
      </c>
      <c r="P33" s="85">
        <f t="shared" si="8"/>
        <v>0</v>
      </c>
      <c r="Q33" s="85">
        <f t="shared" si="8"/>
        <v>7600</v>
      </c>
      <c r="R33" s="168">
        <f t="shared" si="2"/>
        <v>100</v>
      </c>
      <c r="S33" s="132">
        <f t="shared" si="8"/>
        <v>309.08</v>
      </c>
    </row>
    <row r="34" spans="1:19" ht="22.5">
      <c r="A34" s="133">
        <v>8181</v>
      </c>
      <c r="B34" s="87" t="s">
        <v>774</v>
      </c>
      <c r="C34" s="68">
        <f t="shared" si="0"/>
        <v>20000000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>
        <v>20000000</v>
      </c>
      <c r="Q34" s="157"/>
      <c r="R34" s="167">
        <v>0</v>
      </c>
      <c r="S34" s="154"/>
    </row>
    <row r="35" spans="1:19" ht="33.75">
      <c r="A35" s="133">
        <v>842</v>
      </c>
      <c r="B35" s="87" t="s">
        <v>165</v>
      </c>
      <c r="C35" s="68">
        <f t="shared" si="0"/>
        <v>0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157"/>
      <c r="R35" s="167">
        <v>0</v>
      </c>
      <c r="S35" s="154"/>
    </row>
    <row r="36" spans="1:19" s="145" customFormat="1">
      <c r="A36" s="131" t="s">
        <v>166</v>
      </c>
      <c r="B36" s="83" t="s">
        <v>151</v>
      </c>
      <c r="C36" s="68">
        <f t="shared" si="0"/>
        <v>20000000</v>
      </c>
      <c r="D36" s="84">
        <f t="shared" ref="D36:P36" si="9">SUM(D34:D35)</f>
        <v>0</v>
      </c>
      <c r="E36" s="84">
        <f t="shared" si="9"/>
        <v>0</v>
      </c>
      <c r="F36" s="84">
        <f t="shared" si="9"/>
        <v>0</v>
      </c>
      <c r="G36" s="84">
        <f t="shared" si="9"/>
        <v>0</v>
      </c>
      <c r="H36" s="84">
        <f t="shared" si="9"/>
        <v>0</v>
      </c>
      <c r="I36" s="84">
        <f t="shared" si="9"/>
        <v>0</v>
      </c>
      <c r="J36" s="84">
        <f t="shared" si="9"/>
        <v>0</v>
      </c>
      <c r="K36" s="84">
        <f t="shared" si="9"/>
        <v>0</v>
      </c>
      <c r="L36" s="84">
        <f t="shared" si="9"/>
        <v>0</v>
      </c>
      <c r="M36" s="84">
        <f t="shared" si="9"/>
        <v>0</v>
      </c>
      <c r="N36" s="84">
        <f t="shared" si="9"/>
        <v>0</v>
      </c>
      <c r="O36" s="84">
        <f t="shared" si="9"/>
        <v>0</v>
      </c>
      <c r="P36" s="85">
        <f t="shared" si="9"/>
        <v>20000000</v>
      </c>
      <c r="Q36" s="85">
        <f t="shared" ref="Q36:S36" si="10">SUM(Q34:Q35)</f>
        <v>0</v>
      </c>
      <c r="R36" s="168">
        <v>0</v>
      </c>
      <c r="S36" s="132">
        <f t="shared" si="10"/>
        <v>0</v>
      </c>
    </row>
    <row r="37" spans="1:19" ht="12" thickBot="1">
      <c r="A37" s="476" t="s">
        <v>167</v>
      </c>
      <c r="B37" s="477"/>
      <c r="C37" s="134">
        <f t="shared" si="0"/>
        <v>57913144</v>
      </c>
      <c r="D37" s="134">
        <f t="shared" ref="D37:P37" si="11">+D36+D33+D26</f>
        <v>23382494</v>
      </c>
      <c r="E37" s="134">
        <f t="shared" si="11"/>
        <v>0</v>
      </c>
      <c r="F37" s="134">
        <f t="shared" si="11"/>
        <v>2217000</v>
      </c>
      <c r="G37" s="134">
        <f t="shared" si="11"/>
        <v>11300050</v>
      </c>
      <c r="H37" s="134">
        <f t="shared" si="11"/>
        <v>255000</v>
      </c>
      <c r="I37" s="134">
        <f t="shared" si="11"/>
        <v>736000</v>
      </c>
      <c r="J37" s="134">
        <f t="shared" si="11"/>
        <v>0</v>
      </c>
      <c r="K37" s="134">
        <f t="shared" si="11"/>
        <v>0</v>
      </c>
      <c r="L37" s="134">
        <f t="shared" si="11"/>
        <v>0</v>
      </c>
      <c r="M37" s="134">
        <f t="shared" si="11"/>
        <v>15000</v>
      </c>
      <c r="N37" s="134">
        <f t="shared" si="11"/>
        <v>0</v>
      </c>
      <c r="O37" s="134">
        <f t="shared" si="11"/>
        <v>7600</v>
      </c>
      <c r="P37" s="135">
        <f t="shared" si="11"/>
        <v>20000000</v>
      </c>
      <c r="Q37" s="136">
        <f t="shared" ref="Q37:S37" si="12">+Q36+Q33+Q26</f>
        <v>36338359</v>
      </c>
      <c r="R37" s="172">
        <f t="shared" si="2"/>
        <v>159.37192981113978</v>
      </c>
      <c r="S37" s="137">
        <f t="shared" si="12"/>
        <v>31869543.539999995</v>
      </c>
    </row>
  </sheetData>
  <mergeCells count="5">
    <mergeCell ref="A1:P1"/>
    <mergeCell ref="A3:B3"/>
    <mergeCell ref="A37:B37"/>
    <mergeCell ref="C3:R3"/>
    <mergeCell ref="S3:S4"/>
  </mergeCells>
  <dataValidations count="2">
    <dataValidation type="whole" allowBlank="1" showInputMessage="1" showErrorMessage="1" errorTitle="GREŠKA" error="U ovo polje je dozvoljen unos samo brojčanih vrijednosti!" prompt="Molimo unos brojčane vrijednosti!" sqref="D5:P5">
      <formula1>0</formula1>
      <formula2>100000000</formula2>
    </dataValidation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>
      <formula1>-100000000</formula1>
      <formula2>0</formula2>
    </dataValidation>
  </dataValidations>
  <pageMargins left="0.25" right="0.25" top="0.75" bottom="0.75" header="0.3" footer="0.3"/>
  <pageSetup paperSize="9" scale="52" fitToHeight="0" orientation="landscape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41"/>
  <sheetViews>
    <sheetView topLeftCell="A64" workbookViewId="0">
      <selection activeCell="R35" sqref="R35"/>
    </sheetView>
  </sheetViews>
  <sheetFormatPr defaultColWidth="11.42578125" defaultRowHeight="12.75"/>
  <cols>
    <col min="1" max="1" width="14.140625" style="12" customWidth="1"/>
    <col min="2" max="2" width="56.5703125" style="13" customWidth="1"/>
    <col min="3" max="3" width="13.85546875" style="13" customWidth="1"/>
    <col min="4" max="4" width="13.140625" style="13" customWidth="1"/>
    <col min="5" max="9" width="13.140625" style="14" customWidth="1"/>
    <col min="10" max="10" width="13.140625" style="14" hidden="1" customWidth="1"/>
    <col min="11" max="11" width="13.140625" style="9" hidden="1" customWidth="1"/>
    <col min="12" max="13" width="13.140625" style="9" customWidth="1"/>
    <col min="14" max="14" width="14.7109375" style="9" customWidth="1"/>
    <col min="15" max="15" width="13.140625" style="9" customWidth="1"/>
    <col min="16" max="16" width="11.7109375" style="159" customWidth="1"/>
    <col min="17" max="17" width="11.42578125" style="161" customWidth="1"/>
    <col min="18" max="18" width="11.42578125" style="159" customWidth="1"/>
    <col min="19" max="16384" width="11.42578125" style="9"/>
  </cols>
  <sheetData>
    <row r="1" spans="1:18" ht="15.75">
      <c r="A1" s="483" t="s">
        <v>738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2" spans="1:18" ht="63.75">
      <c r="A2" s="89" t="s">
        <v>628</v>
      </c>
      <c r="B2" s="89" t="s">
        <v>629</v>
      </c>
      <c r="C2" s="90" t="s">
        <v>735</v>
      </c>
      <c r="D2" s="90" t="s">
        <v>630</v>
      </c>
      <c r="E2" s="90" t="s">
        <v>110</v>
      </c>
      <c r="F2" s="89" t="s">
        <v>111</v>
      </c>
      <c r="G2" s="89" t="s">
        <v>112</v>
      </c>
      <c r="H2" s="89" t="s">
        <v>113</v>
      </c>
      <c r="I2" s="89" t="s">
        <v>114</v>
      </c>
      <c r="J2" s="89" t="s">
        <v>116</v>
      </c>
      <c r="K2" s="89" t="s">
        <v>117</v>
      </c>
      <c r="L2" s="89" t="s">
        <v>118</v>
      </c>
      <c r="M2" s="89" t="s">
        <v>119</v>
      </c>
      <c r="N2" s="89" t="s">
        <v>631</v>
      </c>
      <c r="O2" s="89" t="s">
        <v>623</v>
      </c>
      <c r="P2" s="156" t="s">
        <v>737</v>
      </c>
      <c r="Q2" s="120" t="s">
        <v>626</v>
      </c>
      <c r="R2" s="156" t="s">
        <v>689</v>
      </c>
    </row>
    <row r="3" spans="1:18">
      <c r="A3" s="91"/>
      <c r="B3" s="91" t="s">
        <v>632</v>
      </c>
      <c r="C3" s="92">
        <f>SUM(D3:O3)</f>
        <v>35237089</v>
      </c>
      <c r="D3" s="93">
        <f t="shared" ref="D3:P3" si="0">D4+D38+D58</f>
        <v>23483654</v>
      </c>
      <c r="E3" s="93">
        <f t="shared" si="0"/>
        <v>0</v>
      </c>
      <c r="F3" s="93">
        <f t="shared" si="0"/>
        <v>2217000</v>
      </c>
      <c r="G3" s="93">
        <f t="shared" si="0"/>
        <v>8503825</v>
      </c>
      <c r="H3" s="93">
        <f t="shared" si="0"/>
        <v>239010</v>
      </c>
      <c r="I3" s="93">
        <f t="shared" si="0"/>
        <v>736000</v>
      </c>
      <c r="J3" s="93">
        <f t="shared" si="0"/>
        <v>0</v>
      </c>
      <c r="K3" s="93">
        <f t="shared" si="0"/>
        <v>0</v>
      </c>
      <c r="L3" s="93">
        <f t="shared" si="0"/>
        <v>50000</v>
      </c>
      <c r="M3" s="93">
        <f t="shared" si="0"/>
        <v>0</v>
      </c>
      <c r="N3" s="93">
        <f t="shared" si="0"/>
        <v>7600</v>
      </c>
      <c r="O3" s="93">
        <f t="shared" si="0"/>
        <v>0</v>
      </c>
      <c r="P3" s="148">
        <f t="shared" si="0"/>
        <v>41098559</v>
      </c>
      <c r="Q3" s="162">
        <f>C3/P3*100</f>
        <v>85.738015778120101</v>
      </c>
      <c r="R3" s="93">
        <f>R4+R38+R58</f>
        <v>27365988.100000001</v>
      </c>
    </row>
    <row r="4" spans="1:18">
      <c r="A4" s="94">
        <v>3</v>
      </c>
      <c r="B4" s="95" t="s">
        <v>633</v>
      </c>
      <c r="C4" s="96">
        <f t="shared" ref="C4:C35" si="1">ROUND(SUM(D4:O4),0)</f>
        <v>33777739</v>
      </c>
      <c r="D4" s="97">
        <f t="shared" ref="D4:P4" si="2">D5+D9+D15+D19+D23+D30+D33</f>
        <v>22842654</v>
      </c>
      <c r="E4" s="97">
        <f t="shared" si="2"/>
        <v>0</v>
      </c>
      <c r="F4" s="97">
        <f t="shared" si="2"/>
        <v>2216000</v>
      </c>
      <c r="G4" s="97">
        <f t="shared" si="2"/>
        <v>7778825</v>
      </c>
      <c r="H4" s="97">
        <f t="shared" si="2"/>
        <v>239010</v>
      </c>
      <c r="I4" s="97">
        <f t="shared" si="2"/>
        <v>651250</v>
      </c>
      <c r="J4" s="97">
        <f t="shared" si="2"/>
        <v>0</v>
      </c>
      <c r="K4" s="97">
        <f t="shared" si="2"/>
        <v>0</v>
      </c>
      <c r="L4" s="97">
        <f t="shared" si="2"/>
        <v>50000</v>
      </c>
      <c r="M4" s="97">
        <f t="shared" si="2"/>
        <v>0</v>
      </c>
      <c r="N4" s="97">
        <f t="shared" si="2"/>
        <v>0</v>
      </c>
      <c r="O4" s="97">
        <f t="shared" si="2"/>
        <v>0</v>
      </c>
      <c r="P4" s="121">
        <f t="shared" si="2"/>
        <v>35263959</v>
      </c>
      <c r="Q4" s="163">
        <f t="shared" ref="Q4:Q54" si="3">C4/P4*100</f>
        <v>95.785442014607597</v>
      </c>
      <c r="R4" s="121">
        <f>R5+R9+R15+R19+R23+R30+R33</f>
        <v>26806561.66</v>
      </c>
    </row>
    <row r="5" spans="1:18">
      <c r="A5" s="98">
        <v>31</v>
      </c>
      <c r="B5" s="99" t="s">
        <v>634</v>
      </c>
      <c r="C5" s="100">
        <f t="shared" si="1"/>
        <v>25625225</v>
      </c>
      <c r="D5" s="101">
        <f>SUM(D6:D8)</f>
        <v>20587950</v>
      </c>
      <c r="E5" s="101">
        <f t="shared" ref="E5:N5" si="4">SUM(E6:E8)</f>
        <v>0</v>
      </c>
      <c r="F5" s="101">
        <f t="shared" si="4"/>
        <v>370000</v>
      </c>
      <c r="G5" s="101">
        <f t="shared" si="4"/>
        <v>4357275</v>
      </c>
      <c r="H5" s="101">
        <f t="shared" si="4"/>
        <v>10000</v>
      </c>
      <c r="I5" s="101">
        <f t="shared" si="4"/>
        <v>300000</v>
      </c>
      <c r="J5" s="101">
        <f t="shared" si="4"/>
        <v>0</v>
      </c>
      <c r="K5" s="101">
        <f t="shared" si="4"/>
        <v>0</v>
      </c>
      <c r="L5" s="101">
        <f t="shared" si="4"/>
        <v>0</v>
      </c>
      <c r="M5" s="101">
        <f t="shared" si="4"/>
        <v>0</v>
      </c>
      <c r="N5" s="101">
        <f t="shared" si="4"/>
        <v>0</v>
      </c>
      <c r="O5" s="101">
        <f>SUM(O6:O8)</f>
        <v>0</v>
      </c>
      <c r="P5" s="122">
        <f t="shared" ref="P5:R5" si="5">SUM(P6:P8)</f>
        <v>26781406</v>
      </c>
      <c r="Q5" s="164">
        <f t="shared" si="3"/>
        <v>95.682896558903593</v>
      </c>
      <c r="R5" s="122">
        <f t="shared" si="5"/>
        <v>20465132.559999999</v>
      </c>
    </row>
    <row r="6" spans="1:18">
      <c r="A6" s="102">
        <v>311</v>
      </c>
      <c r="B6" s="102" t="s">
        <v>635</v>
      </c>
      <c r="C6" s="103">
        <f t="shared" si="1"/>
        <v>17365000</v>
      </c>
      <c r="D6" s="104">
        <v>17230000</v>
      </c>
      <c r="E6" s="104"/>
      <c r="F6" s="104"/>
      <c r="G6" s="104">
        <v>135000</v>
      </c>
      <c r="H6" s="104"/>
      <c r="I6" s="104"/>
      <c r="J6" s="104"/>
      <c r="K6" s="104"/>
      <c r="L6" s="104"/>
      <c r="M6" s="104"/>
      <c r="N6" s="104"/>
      <c r="O6" s="104"/>
      <c r="P6" s="160">
        <v>22778007</v>
      </c>
      <c r="Q6" s="165">
        <f t="shared" si="3"/>
        <v>76.235818173205402</v>
      </c>
      <c r="R6" s="160">
        <v>14323376.279999999</v>
      </c>
    </row>
    <row r="7" spans="1:18">
      <c r="A7" s="105">
        <v>312</v>
      </c>
      <c r="B7" s="106" t="s">
        <v>52</v>
      </c>
      <c r="C7" s="107">
        <f t="shared" si="1"/>
        <v>5395000</v>
      </c>
      <c r="D7" s="104">
        <v>515000</v>
      </c>
      <c r="E7" s="104"/>
      <c r="F7" s="104">
        <v>370000</v>
      </c>
      <c r="G7" s="104">
        <v>4200000</v>
      </c>
      <c r="H7" s="104">
        <v>10000</v>
      </c>
      <c r="I7" s="104">
        <v>300000</v>
      </c>
      <c r="J7" s="104"/>
      <c r="K7" s="104"/>
      <c r="L7" s="104"/>
      <c r="M7" s="104"/>
      <c r="N7" s="104"/>
      <c r="O7" s="104"/>
      <c r="P7" s="160">
        <v>445480</v>
      </c>
      <c r="Q7" s="165">
        <f t="shared" si="3"/>
        <v>1211.053245936967</v>
      </c>
      <c r="R7" s="160">
        <v>3778399.38</v>
      </c>
    </row>
    <row r="8" spans="1:18">
      <c r="A8" s="108">
        <v>313</v>
      </c>
      <c r="B8" s="106" t="s">
        <v>636</v>
      </c>
      <c r="C8" s="107">
        <f t="shared" si="1"/>
        <v>2865225</v>
      </c>
      <c r="D8" s="104">
        <v>2842950</v>
      </c>
      <c r="E8" s="104"/>
      <c r="F8" s="104"/>
      <c r="G8" s="104">
        <v>22275</v>
      </c>
      <c r="H8" s="104"/>
      <c r="I8" s="104"/>
      <c r="J8" s="104"/>
      <c r="K8" s="104"/>
      <c r="L8" s="104"/>
      <c r="M8" s="104"/>
      <c r="N8" s="104"/>
      <c r="O8" s="104"/>
      <c r="P8" s="160">
        <v>3557919</v>
      </c>
      <c r="Q8" s="165">
        <f t="shared" si="3"/>
        <v>80.530922710719395</v>
      </c>
      <c r="R8" s="160">
        <v>2363356.9</v>
      </c>
    </row>
    <row r="9" spans="1:18">
      <c r="A9" s="109">
        <v>32</v>
      </c>
      <c r="B9" s="110" t="s">
        <v>637</v>
      </c>
      <c r="C9" s="111">
        <f t="shared" si="1"/>
        <v>7906104</v>
      </c>
      <c r="D9" s="100">
        <f t="shared" ref="D9:R9" si="6">SUM(D10:D14)</f>
        <v>2231704</v>
      </c>
      <c r="E9" s="100">
        <f t="shared" si="6"/>
        <v>0</v>
      </c>
      <c r="F9" s="100">
        <f t="shared" si="6"/>
        <v>1820400</v>
      </c>
      <c r="G9" s="100">
        <f t="shared" si="6"/>
        <v>3275000</v>
      </c>
      <c r="H9" s="100">
        <f t="shared" si="6"/>
        <v>228000</v>
      </c>
      <c r="I9" s="100">
        <f t="shared" si="6"/>
        <v>301000</v>
      </c>
      <c r="J9" s="100">
        <f t="shared" si="6"/>
        <v>0</v>
      </c>
      <c r="K9" s="100">
        <f t="shared" si="6"/>
        <v>0</v>
      </c>
      <c r="L9" s="100">
        <f t="shared" si="6"/>
        <v>50000</v>
      </c>
      <c r="M9" s="100">
        <f t="shared" si="6"/>
        <v>0</v>
      </c>
      <c r="N9" s="100">
        <f t="shared" si="6"/>
        <v>0</v>
      </c>
      <c r="O9" s="100">
        <f t="shared" si="6"/>
        <v>0</v>
      </c>
      <c r="P9" s="100">
        <f t="shared" si="6"/>
        <v>8359003</v>
      </c>
      <c r="Q9" s="164">
        <f t="shared" si="3"/>
        <v>94.581901693300026</v>
      </c>
      <c r="R9" s="100">
        <f t="shared" si="6"/>
        <v>6093003.9100000001</v>
      </c>
    </row>
    <row r="10" spans="1:18">
      <c r="A10" s="102">
        <v>321</v>
      </c>
      <c r="B10" s="102" t="s">
        <v>638</v>
      </c>
      <c r="C10" s="107">
        <f t="shared" si="1"/>
        <v>642756</v>
      </c>
      <c r="D10" s="104">
        <v>278756</v>
      </c>
      <c r="E10" s="104"/>
      <c r="F10" s="104">
        <v>75000</v>
      </c>
      <c r="G10" s="104">
        <v>237000</v>
      </c>
      <c r="H10" s="104">
        <v>10000</v>
      </c>
      <c r="I10" s="104">
        <v>42000</v>
      </c>
      <c r="J10" s="104"/>
      <c r="K10" s="104"/>
      <c r="L10" s="104"/>
      <c r="M10" s="104"/>
      <c r="N10" s="104"/>
      <c r="O10" s="104"/>
      <c r="P10" s="160">
        <v>1614773</v>
      </c>
      <c r="Q10" s="165">
        <f t="shared" si="3"/>
        <v>39.80472797105228</v>
      </c>
      <c r="R10" s="160">
        <v>516375.9</v>
      </c>
    </row>
    <row r="11" spans="1:18">
      <c r="A11" s="105">
        <v>322</v>
      </c>
      <c r="B11" s="106" t="s">
        <v>639</v>
      </c>
      <c r="C11" s="107">
        <f t="shared" si="1"/>
        <v>1186223</v>
      </c>
      <c r="D11" s="104">
        <v>946823</v>
      </c>
      <c r="E11" s="104"/>
      <c r="F11" s="104">
        <v>5400</v>
      </c>
      <c r="G11" s="104">
        <v>225000</v>
      </c>
      <c r="H11" s="104"/>
      <c r="I11" s="104">
        <v>9000</v>
      </c>
      <c r="J11" s="104"/>
      <c r="K11" s="104"/>
      <c r="L11" s="104"/>
      <c r="M11" s="104"/>
      <c r="N11" s="104"/>
      <c r="O11" s="104"/>
      <c r="P11" s="160">
        <v>1060150</v>
      </c>
      <c r="Q11" s="165">
        <f t="shared" si="3"/>
        <v>111.89199641560157</v>
      </c>
      <c r="R11" s="160">
        <v>993530.88</v>
      </c>
    </row>
    <row r="12" spans="1:18">
      <c r="A12" s="108">
        <v>323</v>
      </c>
      <c r="B12" s="106" t="s">
        <v>640</v>
      </c>
      <c r="C12" s="107">
        <f t="shared" si="1"/>
        <v>4903500</v>
      </c>
      <c r="D12" s="104">
        <v>864000</v>
      </c>
      <c r="E12" s="104"/>
      <c r="F12" s="104">
        <v>1527500</v>
      </c>
      <c r="G12" s="104">
        <v>2117000</v>
      </c>
      <c r="H12" s="104">
        <v>210000</v>
      </c>
      <c r="I12" s="104">
        <v>180000</v>
      </c>
      <c r="J12" s="104"/>
      <c r="K12" s="104"/>
      <c r="L12" s="104">
        <v>5000</v>
      </c>
      <c r="M12" s="104"/>
      <c r="N12" s="104"/>
      <c r="O12" s="104"/>
      <c r="P12" s="160">
        <v>4435800</v>
      </c>
      <c r="Q12" s="165">
        <f t="shared" si="3"/>
        <v>110.54375760854862</v>
      </c>
      <c r="R12" s="160">
        <v>3823671.67</v>
      </c>
    </row>
    <row r="13" spans="1:18">
      <c r="A13" s="108">
        <v>324</v>
      </c>
      <c r="B13" s="112" t="s">
        <v>68</v>
      </c>
      <c r="C13" s="107">
        <f t="shared" si="1"/>
        <v>109000</v>
      </c>
      <c r="D13" s="104">
        <v>10000</v>
      </c>
      <c r="E13" s="104"/>
      <c r="F13" s="104">
        <v>30000</v>
      </c>
      <c r="G13" s="104">
        <v>39000</v>
      </c>
      <c r="H13" s="104"/>
      <c r="I13" s="104">
        <v>30000</v>
      </c>
      <c r="J13" s="104"/>
      <c r="K13" s="104"/>
      <c r="L13" s="104"/>
      <c r="M13" s="104"/>
      <c r="N13" s="104"/>
      <c r="O13" s="104"/>
      <c r="P13" s="160">
        <v>203600</v>
      </c>
      <c r="Q13" s="165">
        <f t="shared" si="3"/>
        <v>53.536345776031439</v>
      </c>
      <c r="R13" s="160">
        <v>68745.070000000007</v>
      </c>
    </row>
    <row r="14" spans="1:18">
      <c r="A14" s="108">
        <v>329</v>
      </c>
      <c r="B14" s="106" t="s">
        <v>58</v>
      </c>
      <c r="C14" s="107">
        <f t="shared" si="1"/>
        <v>1064625</v>
      </c>
      <c r="D14" s="104">
        <v>132125</v>
      </c>
      <c r="E14" s="104"/>
      <c r="F14" s="104">
        <v>182500</v>
      </c>
      <c r="G14" s="104">
        <v>657000</v>
      </c>
      <c r="H14" s="104">
        <v>8000</v>
      </c>
      <c r="I14" s="104">
        <v>40000</v>
      </c>
      <c r="J14" s="104"/>
      <c r="K14" s="104"/>
      <c r="L14" s="104">
        <v>45000</v>
      </c>
      <c r="M14" s="104"/>
      <c r="N14" s="104"/>
      <c r="O14" s="104"/>
      <c r="P14" s="160">
        <v>1044680</v>
      </c>
      <c r="Q14" s="165">
        <f t="shared" si="3"/>
        <v>101.90919707470229</v>
      </c>
      <c r="R14" s="160">
        <v>690680.39</v>
      </c>
    </row>
    <row r="15" spans="1:18">
      <c r="A15" s="109">
        <v>34</v>
      </c>
      <c r="B15" s="110" t="s">
        <v>641</v>
      </c>
      <c r="C15" s="111">
        <f t="shared" si="1"/>
        <v>160410</v>
      </c>
      <c r="D15" s="111">
        <f t="shared" ref="D15:R15" si="7">SUM(D16:D18)</f>
        <v>9000</v>
      </c>
      <c r="E15" s="111">
        <f t="shared" si="7"/>
        <v>0</v>
      </c>
      <c r="F15" s="111">
        <f t="shared" si="7"/>
        <v>8600</v>
      </c>
      <c r="G15" s="111">
        <f t="shared" si="7"/>
        <v>141550</v>
      </c>
      <c r="H15" s="111">
        <f t="shared" si="7"/>
        <v>1010</v>
      </c>
      <c r="I15" s="111">
        <f t="shared" si="7"/>
        <v>250</v>
      </c>
      <c r="J15" s="111">
        <f t="shared" si="7"/>
        <v>0</v>
      </c>
      <c r="K15" s="111">
        <f t="shared" si="7"/>
        <v>0</v>
      </c>
      <c r="L15" s="111">
        <f t="shared" si="7"/>
        <v>0</v>
      </c>
      <c r="M15" s="111">
        <f t="shared" si="7"/>
        <v>0</v>
      </c>
      <c r="N15" s="111">
        <f t="shared" si="7"/>
        <v>0</v>
      </c>
      <c r="O15" s="111">
        <f t="shared" si="7"/>
        <v>0</v>
      </c>
      <c r="P15" s="111">
        <f t="shared" si="7"/>
        <v>58550</v>
      </c>
      <c r="Q15" s="164">
        <f t="shared" si="3"/>
        <v>273.97096498719043</v>
      </c>
      <c r="R15" s="111">
        <f t="shared" si="7"/>
        <v>130828.25</v>
      </c>
    </row>
    <row r="16" spans="1:18">
      <c r="A16" s="113">
        <v>341</v>
      </c>
      <c r="B16" s="106" t="s">
        <v>642</v>
      </c>
      <c r="C16" s="107">
        <f t="shared" si="1"/>
        <v>0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60"/>
      <c r="Q16" s="165">
        <v>0</v>
      </c>
      <c r="R16" s="160"/>
    </row>
    <row r="17" spans="1:18">
      <c r="A17" s="113">
        <v>342</v>
      </c>
      <c r="B17" s="106" t="s">
        <v>643</v>
      </c>
      <c r="C17" s="107">
        <f t="shared" si="1"/>
        <v>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60"/>
      <c r="Q17" s="165">
        <v>0</v>
      </c>
      <c r="R17" s="160"/>
    </row>
    <row r="18" spans="1:18">
      <c r="A18" s="113">
        <v>343</v>
      </c>
      <c r="B18" s="106" t="s">
        <v>644</v>
      </c>
      <c r="C18" s="107">
        <f t="shared" si="1"/>
        <v>160410</v>
      </c>
      <c r="D18" s="104">
        <v>9000</v>
      </c>
      <c r="E18" s="104"/>
      <c r="F18" s="104">
        <v>8600</v>
      </c>
      <c r="G18" s="104">
        <v>141550</v>
      </c>
      <c r="H18" s="104">
        <v>1010</v>
      </c>
      <c r="I18" s="104">
        <v>250</v>
      </c>
      <c r="J18" s="104"/>
      <c r="K18" s="104"/>
      <c r="L18" s="104"/>
      <c r="M18" s="104"/>
      <c r="N18" s="104"/>
      <c r="O18" s="104"/>
      <c r="P18" s="160">
        <v>58550</v>
      </c>
      <c r="Q18" s="165">
        <f t="shared" si="3"/>
        <v>273.97096498719043</v>
      </c>
      <c r="R18" s="160">
        <v>130828.25</v>
      </c>
    </row>
    <row r="19" spans="1:18">
      <c r="A19" s="109">
        <v>35</v>
      </c>
      <c r="B19" s="110" t="s">
        <v>645</v>
      </c>
      <c r="C19" s="111">
        <f t="shared" si="1"/>
        <v>0</v>
      </c>
      <c r="D19" s="100">
        <f>SUM(D20:D22)</f>
        <v>0</v>
      </c>
      <c r="E19" s="100">
        <f t="shared" ref="E19:R19" si="8">SUM(E20:E22)</f>
        <v>0</v>
      </c>
      <c r="F19" s="100">
        <f t="shared" si="8"/>
        <v>0</v>
      </c>
      <c r="G19" s="100">
        <f t="shared" si="8"/>
        <v>0</v>
      </c>
      <c r="H19" s="100">
        <f t="shared" si="8"/>
        <v>0</v>
      </c>
      <c r="I19" s="100">
        <f t="shared" si="8"/>
        <v>0</v>
      </c>
      <c r="J19" s="100">
        <f t="shared" si="8"/>
        <v>0</v>
      </c>
      <c r="K19" s="100">
        <f t="shared" si="8"/>
        <v>0</v>
      </c>
      <c r="L19" s="100">
        <f t="shared" si="8"/>
        <v>0</v>
      </c>
      <c r="M19" s="100">
        <f t="shared" si="8"/>
        <v>0</v>
      </c>
      <c r="N19" s="100">
        <f t="shared" si="8"/>
        <v>0</v>
      </c>
      <c r="O19" s="100">
        <f t="shared" si="8"/>
        <v>0</v>
      </c>
      <c r="P19" s="100">
        <f t="shared" si="8"/>
        <v>0</v>
      </c>
      <c r="Q19" s="164">
        <v>0</v>
      </c>
      <c r="R19" s="100">
        <f t="shared" si="8"/>
        <v>0</v>
      </c>
    </row>
    <row r="20" spans="1:18">
      <c r="A20" s="102">
        <v>351</v>
      </c>
      <c r="B20" s="102" t="s">
        <v>646</v>
      </c>
      <c r="C20" s="107">
        <f t="shared" si="1"/>
        <v>0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60"/>
      <c r="Q20" s="165">
        <v>0</v>
      </c>
      <c r="R20" s="160"/>
    </row>
    <row r="21" spans="1:18">
      <c r="A21" s="105">
        <v>352</v>
      </c>
      <c r="B21" s="106" t="s">
        <v>647</v>
      </c>
      <c r="C21" s="107">
        <f t="shared" si="1"/>
        <v>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60"/>
      <c r="Q21" s="165">
        <v>0</v>
      </c>
      <c r="R21" s="160"/>
    </row>
    <row r="22" spans="1:18">
      <c r="A22" s="108">
        <v>353</v>
      </c>
      <c r="B22" s="106" t="s">
        <v>648</v>
      </c>
      <c r="C22" s="107">
        <f t="shared" si="1"/>
        <v>0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60"/>
      <c r="Q22" s="165">
        <v>0</v>
      </c>
      <c r="R22" s="160"/>
    </row>
    <row r="23" spans="1:18">
      <c r="A23" s="109">
        <v>36</v>
      </c>
      <c r="B23" s="114" t="s">
        <v>649</v>
      </c>
      <c r="C23" s="111">
        <f t="shared" si="1"/>
        <v>10000</v>
      </c>
      <c r="D23" s="100">
        <f t="shared" ref="D23:R23" si="9">SUM(D24:D29)</f>
        <v>0</v>
      </c>
      <c r="E23" s="100">
        <f t="shared" si="9"/>
        <v>0</v>
      </c>
      <c r="F23" s="100">
        <f t="shared" si="9"/>
        <v>0</v>
      </c>
      <c r="G23" s="100">
        <f t="shared" si="9"/>
        <v>0</v>
      </c>
      <c r="H23" s="100">
        <f t="shared" si="9"/>
        <v>0</v>
      </c>
      <c r="I23" s="100">
        <f t="shared" si="9"/>
        <v>10000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64" t="e">
        <f t="shared" si="3"/>
        <v>#DIV/0!</v>
      </c>
      <c r="R23" s="100">
        <f t="shared" si="9"/>
        <v>7779.94</v>
      </c>
    </row>
    <row r="24" spans="1:18">
      <c r="A24" s="108">
        <v>361</v>
      </c>
      <c r="B24" s="115" t="s">
        <v>650</v>
      </c>
      <c r="C24" s="107">
        <f t="shared" si="1"/>
        <v>0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60"/>
      <c r="Q24" s="165">
        <v>0</v>
      </c>
      <c r="R24" s="160"/>
    </row>
    <row r="25" spans="1:18">
      <c r="A25" s="105">
        <v>362</v>
      </c>
      <c r="B25" s="106" t="s">
        <v>651</v>
      </c>
      <c r="C25" s="107">
        <f t="shared" si="1"/>
        <v>0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60"/>
      <c r="Q25" s="165">
        <v>0</v>
      </c>
      <c r="R25" s="160"/>
    </row>
    <row r="26" spans="1:18">
      <c r="A26" s="105">
        <v>363</v>
      </c>
      <c r="B26" s="106" t="s">
        <v>652</v>
      </c>
      <c r="C26" s="107">
        <f t="shared" si="1"/>
        <v>0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60"/>
      <c r="Q26" s="165">
        <v>0</v>
      </c>
      <c r="R26" s="160"/>
    </row>
    <row r="27" spans="1:18">
      <c r="A27" s="105">
        <v>366</v>
      </c>
      <c r="B27" s="106" t="s">
        <v>653</v>
      </c>
      <c r="C27" s="107">
        <f t="shared" si="1"/>
        <v>0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60"/>
      <c r="Q27" s="165">
        <v>0</v>
      </c>
      <c r="R27" s="160"/>
    </row>
    <row r="28" spans="1:18">
      <c r="A28" s="105">
        <v>368</v>
      </c>
      <c r="B28" s="106" t="s">
        <v>132</v>
      </c>
      <c r="C28" s="107">
        <f t="shared" si="1"/>
        <v>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60"/>
      <c r="Q28" s="165">
        <v>0</v>
      </c>
      <c r="R28" s="160"/>
    </row>
    <row r="29" spans="1:18">
      <c r="A29" s="108">
        <v>369</v>
      </c>
      <c r="B29" s="106" t="s">
        <v>134</v>
      </c>
      <c r="C29" s="107">
        <f t="shared" si="1"/>
        <v>10000</v>
      </c>
      <c r="D29" s="104"/>
      <c r="E29" s="104"/>
      <c r="F29" s="104"/>
      <c r="G29" s="104"/>
      <c r="H29" s="104"/>
      <c r="I29" s="104">
        <v>10000</v>
      </c>
      <c r="J29" s="104"/>
      <c r="K29" s="104"/>
      <c r="L29" s="104"/>
      <c r="M29" s="104"/>
      <c r="N29" s="104"/>
      <c r="O29" s="104"/>
      <c r="P29" s="160"/>
      <c r="Q29" s="165" t="e">
        <f t="shared" si="3"/>
        <v>#DIV/0!</v>
      </c>
      <c r="R29" s="160">
        <v>7779.94</v>
      </c>
    </row>
    <row r="30" spans="1:18">
      <c r="A30" s="109">
        <v>37</v>
      </c>
      <c r="B30" s="110" t="s">
        <v>654</v>
      </c>
      <c r="C30" s="111">
        <f t="shared" si="1"/>
        <v>19000</v>
      </c>
      <c r="D30" s="111">
        <f t="shared" ref="D30:P30" si="10">SUM(D31:D32)</f>
        <v>14000</v>
      </c>
      <c r="E30" s="111">
        <f t="shared" si="10"/>
        <v>0</v>
      </c>
      <c r="F30" s="111">
        <f t="shared" si="10"/>
        <v>0</v>
      </c>
      <c r="G30" s="111">
        <f t="shared" si="10"/>
        <v>5000</v>
      </c>
      <c r="H30" s="111">
        <f t="shared" si="10"/>
        <v>0</v>
      </c>
      <c r="I30" s="111">
        <f t="shared" si="10"/>
        <v>0</v>
      </c>
      <c r="J30" s="111">
        <f t="shared" si="10"/>
        <v>0</v>
      </c>
      <c r="K30" s="111">
        <f t="shared" si="10"/>
        <v>0</v>
      </c>
      <c r="L30" s="111">
        <f t="shared" si="10"/>
        <v>0</v>
      </c>
      <c r="M30" s="111">
        <f t="shared" si="10"/>
        <v>0</v>
      </c>
      <c r="N30" s="111">
        <f t="shared" si="10"/>
        <v>0</v>
      </c>
      <c r="O30" s="111">
        <f t="shared" si="10"/>
        <v>0</v>
      </c>
      <c r="P30" s="111">
        <f t="shared" si="10"/>
        <v>50000</v>
      </c>
      <c r="Q30" s="164">
        <f t="shared" si="3"/>
        <v>38</v>
      </c>
      <c r="R30" s="111">
        <f>SUM(R31:R32)</f>
        <v>10917</v>
      </c>
    </row>
    <row r="31" spans="1:18">
      <c r="A31" s="108">
        <v>371</v>
      </c>
      <c r="B31" s="106" t="s">
        <v>655</v>
      </c>
      <c r="C31" s="107">
        <f t="shared" si="1"/>
        <v>0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60"/>
      <c r="Q31" s="165">
        <v>0</v>
      </c>
      <c r="R31" s="160"/>
    </row>
    <row r="32" spans="1:18">
      <c r="A32" s="108">
        <v>372</v>
      </c>
      <c r="B32" s="112" t="s">
        <v>656</v>
      </c>
      <c r="C32" s="107">
        <f t="shared" si="1"/>
        <v>19000</v>
      </c>
      <c r="D32" s="104">
        <v>14000</v>
      </c>
      <c r="E32" s="104"/>
      <c r="F32" s="104"/>
      <c r="G32" s="104">
        <v>5000</v>
      </c>
      <c r="H32" s="104"/>
      <c r="I32" s="104"/>
      <c r="J32" s="104"/>
      <c r="K32" s="104"/>
      <c r="L32" s="104"/>
      <c r="M32" s="104"/>
      <c r="N32" s="104"/>
      <c r="O32" s="104"/>
      <c r="P32" s="160">
        <v>50000</v>
      </c>
      <c r="Q32" s="165">
        <f t="shared" si="3"/>
        <v>38</v>
      </c>
      <c r="R32" s="160">
        <v>10917</v>
      </c>
    </row>
    <row r="33" spans="1:18">
      <c r="A33" s="109">
        <v>38</v>
      </c>
      <c r="B33" s="110" t="s">
        <v>657</v>
      </c>
      <c r="C33" s="111">
        <f t="shared" si="1"/>
        <v>57000</v>
      </c>
      <c r="D33" s="111">
        <f t="shared" ref="D33:R33" si="11">SUM(D34:D37)</f>
        <v>0</v>
      </c>
      <c r="E33" s="111">
        <f t="shared" si="11"/>
        <v>0</v>
      </c>
      <c r="F33" s="111">
        <f t="shared" si="11"/>
        <v>17000</v>
      </c>
      <c r="G33" s="111">
        <f t="shared" si="11"/>
        <v>0</v>
      </c>
      <c r="H33" s="111">
        <f t="shared" si="11"/>
        <v>0</v>
      </c>
      <c r="I33" s="111">
        <f t="shared" si="11"/>
        <v>40000</v>
      </c>
      <c r="J33" s="111">
        <f t="shared" si="11"/>
        <v>0</v>
      </c>
      <c r="K33" s="111">
        <f t="shared" si="11"/>
        <v>0</v>
      </c>
      <c r="L33" s="111">
        <f t="shared" si="11"/>
        <v>0</v>
      </c>
      <c r="M33" s="111">
        <f t="shared" si="11"/>
        <v>0</v>
      </c>
      <c r="N33" s="111">
        <f t="shared" si="11"/>
        <v>0</v>
      </c>
      <c r="O33" s="111">
        <f t="shared" si="11"/>
        <v>0</v>
      </c>
      <c r="P33" s="111">
        <f t="shared" si="11"/>
        <v>15000</v>
      </c>
      <c r="Q33" s="164">
        <f t="shared" si="3"/>
        <v>380</v>
      </c>
      <c r="R33" s="111">
        <f t="shared" si="11"/>
        <v>98900</v>
      </c>
    </row>
    <row r="34" spans="1:18">
      <c r="A34" s="105">
        <v>381</v>
      </c>
      <c r="B34" s="106" t="s">
        <v>658</v>
      </c>
      <c r="C34" s="107">
        <f t="shared" si="1"/>
        <v>57000</v>
      </c>
      <c r="D34" s="104"/>
      <c r="E34" s="104"/>
      <c r="F34" s="104">
        <v>17000</v>
      </c>
      <c r="G34" s="104"/>
      <c r="H34" s="104"/>
      <c r="I34" s="104">
        <v>40000</v>
      </c>
      <c r="J34" s="104"/>
      <c r="K34" s="104"/>
      <c r="L34" s="104"/>
      <c r="M34" s="104"/>
      <c r="N34" s="104"/>
      <c r="O34" s="104"/>
      <c r="P34" s="160">
        <v>15000</v>
      </c>
      <c r="Q34" s="165">
        <f t="shared" si="3"/>
        <v>380</v>
      </c>
      <c r="R34" s="160">
        <v>98900</v>
      </c>
    </row>
    <row r="35" spans="1:18">
      <c r="A35" s="105">
        <v>382</v>
      </c>
      <c r="B35" s="106" t="s">
        <v>659</v>
      </c>
      <c r="C35" s="107">
        <f t="shared" si="1"/>
        <v>0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60"/>
      <c r="Q35" s="165">
        <v>0</v>
      </c>
      <c r="R35" s="160"/>
    </row>
    <row r="36" spans="1:18">
      <c r="A36" s="108">
        <v>383</v>
      </c>
      <c r="B36" s="106" t="s">
        <v>660</v>
      </c>
      <c r="C36" s="107">
        <f t="shared" ref="C36:C67" si="12">ROUND(SUM(D36:O36),0)</f>
        <v>0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60"/>
      <c r="Q36" s="165">
        <v>0</v>
      </c>
      <c r="R36" s="160"/>
    </row>
    <row r="37" spans="1:18">
      <c r="A37" s="108">
        <v>386</v>
      </c>
      <c r="B37" s="112" t="s">
        <v>661</v>
      </c>
      <c r="C37" s="107">
        <f t="shared" si="12"/>
        <v>0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60"/>
      <c r="Q37" s="165">
        <v>0</v>
      </c>
      <c r="R37" s="160"/>
    </row>
    <row r="38" spans="1:18">
      <c r="A38" s="116">
        <v>4</v>
      </c>
      <c r="B38" s="117" t="s">
        <v>662</v>
      </c>
      <c r="C38" s="118">
        <f t="shared" si="12"/>
        <v>1459350</v>
      </c>
      <c r="D38" s="118">
        <f t="shared" ref="D38:P38" si="13">D42+D49+D51+D53+D39</f>
        <v>641000</v>
      </c>
      <c r="E38" s="118">
        <f t="shared" si="13"/>
        <v>0</v>
      </c>
      <c r="F38" s="118">
        <f t="shared" si="13"/>
        <v>1000</v>
      </c>
      <c r="G38" s="118">
        <f t="shared" si="13"/>
        <v>725000</v>
      </c>
      <c r="H38" s="118">
        <f t="shared" si="13"/>
        <v>0</v>
      </c>
      <c r="I38" s="118">
        <f t="shared" si="13"/>
        <v>84750</v>
      </c>
      <c r="J38" s="118">
        <f t="shared" si="13"/>
        <v>0</v>
      </c>
      <c r="K38" s="118">
        <f t="shared" si="13"/>
        <v>0</v>
      </c>
      <c r="L38" s="118">
        <f t="shared" si="13"/>
        <v>0</v>
      </c>
      <c r="M38" s="118">
        <f t="shared" si="13"/>
        <v>0</v>
      </c>
      <c r="N38" s="118">
        <f t="shared" si="13"/>
        <v>7600</v>
      </c>
      <c r="O38" s="118">
        <f t="shared" si="13"/>
        <v>0</v>
      </c>
      <c r="P38" s="118">
        <f t="shared" si="13"/>
        <v>5834600</v>
      </c>
      <c r="Q38" s="163">
        <f t="shared" si="3"/>
        <v>25.011997394851406</v>
      </c>
      <c r="R38" s="118">
        <f>R42+R49+R51+R53+R39</f>
        <v>559426.43999999994</v>
      </c>
    </row>
    <row r="39" spans="1:18">
      <c r="A39" s="98">
        <v>41</v>
      </c>
      <c r="B39" s="99" t="s">
        <v>663</v>
      </c>
      <c r="C39" s="111">
        <f t="shared" si="12"/>
        <v>550000</v>
      </c>
      <c r="D39" s="101">
        <f t="shared" ref="D39:N39" si="14">SUM(D40:D41)</f>
        <v>0</v>
      </c>
      <c r="E39" s="101">
        <f t="shared" si="14"/>
        <v>0</v>
      </c>
      <c r="F39" s="101">
        <f t="shared" si="14"/>
        <v>0</v>
      </c>
      <c r="G39" s="101">
        <f t="shared" si="14"/>
        <v>550000</v>
      </c>
      <c r="H39" s="101">
        <f t="shared" si="14"/>
        <v>0</v>
      </c>
      <c r="I39" s="101">
        <f t="shared" si="14"/>
        <v>0</v>
      </c>
      <c r="J39" s="101">
        <f t="shared" si="14"/>
        <v>0</v>
      </c>
      <c r="K39" s="101">
        <f t="shared" si="14"/>
        <v>0</v>
      </c>
      <c r="L39" s="101">
        <f t="shared" si="14"/>
        <v>0</v>
      </c>
      <c r="M39" s="101">
        <f t="shared" si="14"/>
        <v>0</v>
      </c>
      <c r="N39" s="101">
        <f t="shared" si="14"/>
        <v>0</v>
      </c>
      <c r="O39" s="101">
        <f>SUM(O40:O41)</f>
        <v>0</v>
      </c>
      <c r="P39" s="101">
        <f t="shared" ref="P39:R39" si="15">SUM(P40:P41)</f>
        <v>0</v>
      </c>
      <c r="Q39" s="164" t="e">
        <f t="shared" si="3"/>
        <v>#DIV/0!</v>
      </c>
      <c r="R39" s="101">
        <f t="shared" si="15"/>
        <v>231296.9</v>
      </c>
    </row>
    <row r="40" spans="1:18">
      <c r="A40" s="102">
        <v>411</v>
      </c>
      <c r="B40" s="102" t="s">
        <v>664</v>
      </c>
      <c r="C40" s="107">
        <f t="shared" si="12"/>
        <v>0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60"/>
      <c r="Q40" s="165">
        <v>0</v>
      </c>
      <c r="R40" s="160"/>
    </row>
    <row r="41" spans="1:18">
      <c r="A41" s="105">
        <v>412</v>
      </c>
      <c r="B41" s="106" t="s">
        <v>665</v>
      </c>
      <c r="C41" s="107">
        <f t="shared" si="12"/>
        <v>550000</v>
      </c>
      <c r="D41" s="104"/>
      <c r="E41" s="104"/>
      <c r="F41" s="104"/>
      <c r="G41" s="104">
        <v>550000</v>
      </c>
      <c r="H41" s="104"/>
      <c r="I41" s="104"/>
      <c r="J41" s="104"/>
      <c r="K41" s="104"/>
      <c r="L41" s="104"/>
      <c r="M41" s="104"/>
      <c r="N41" s="104"/>
      <c r="O41" s="104"/>
      <c r="P41" s="160"/>
      <c r="Q41" s="165" t="e">
        <f t="shared" si="3"/>
        <v>#DIV/0!</v>
      </c>
      <c r="R41" s="160">
        <v>231296.9</v>
      </c>
    </row>
    <row r="42" spans="1:18">
      <c r="A42" s="109">
        <v>42</v>
      </c>
      <c r="B42" s="110" t="s">
        <v>666</v>
      </c>
      <c r="C42" s="111">
        <f t="shared" si="12"/>
        <v>909350</v>
      </c>
      <c r="D42" s="111">
        <f t="shared" ref="D42:P42" si="16">SUM(D43:D48)</f>
        <v>641000</v>
      </c>
      <c r="E42" s="111">
        <f t="shared" si="16"/>
        <v>0</v>
      </c>
      <c r="F42" s="111">
        <f t="shared" si="16"/>
        <v>1000</v>
      </c>
      <c r="G42" s="111">
        <f t="shared" si="16"/>
        <v>175000</v>
      </c>
      <c r="H42" s="111">
        <f t="shared" si="16"/>
        <v>0</v>
      </c>
      <c r="I42" s="111">
        <f t="shared" si="16"/>
        <v>84750</v>
      </c>
      <c r="J42" s="111">
        <f t="shared" si="16"/>
        <v>0</v>
      </c>
      <c r="K42" s="111">
        <f t="shared" si="16"/>
        <v>0</v>
      </c>
      <c r="L42" s="111">
        <f t="shared" si="16"/>
        <v>0</v>
      </c>
      <c r="M42" s="111">
        <f t="shared" si="16"/>
        <v>0</v>
      </c>
      <c r="N42" s="111">
        <f t="shared" si="16"/>
        <v>7600</v>
      </c>
      <c r="O42" s="111">
        <f t="shared" si="16"/>
        <v>0</v>
      </c>
      <c r="P42" s="111">
        <f t="shared" si="16"/>
        <v>827000</v>
      </c>
      <c r="Q42" s="164">
        <f t="shared" si="3"/>
        <v>109.95767835550181</v>
      </c>
      <c r="R42" s="111">
        <f>SUM(R43:R48)</f>
        <v>328129.53999999998</v>
      </c>
    </row>
    <row r="43" spans="1:18">
      <c r="A43" s="105">
        <v>421</v>
      </c>
      <c r="B43" s="106" t="s">
        <v>667</v>
      </c>
      <c r="C43" s="107">
        <f t="shared" si="12"/>
        <v>0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60">
        <v>500000</v>
      </c>
      <c r="Q43" s="165">
        <f t="shared" si="3"/>
        <v>0</v>
      </c>
      <c r="R43" s="160"/>
    </row>
    <row r="44" spans="1:18">
      <c r="A44" s="105">
        <v>422</v>
      </c>
      <c r="B44" s="106" t="s">
        <v>668</v>
      </c>
      <c r="C44" s="107">
        <f t="shared" si="12"/>
        <v>879600</v>
      </c>
      <c r="D44" s="104">
        <v>616000</v>
      </c>
      <c r="E44" s="104"/>
      <c r="F44" s="104">
        <v>1000</v>
      </c>
      <c r="G44" s="104">
        <v>175000</v>
      </c>
      <c r="H44" s="104"/>
      <c r="I44" s="104">
        <v>80000</v>
      </c>
      <c r="J44" s="104"/>
      <c r="K44" s="104"/>
      <c r="L44" s="104"/>
      <c r="M44" s="104"/>
      <c r="N44" s="104">
        <v>7600</v>
      </c>
      <c r="O44" s="104"/>
      <c r="P44" s="160">
        <v>280000</v>
      </c>
      <c r="Q44" s="165">
        <f t="shared" si="3"/>
        <v>314.14285714285717</v>
      </c>
      <c r="R44" s="160">
        <v>304388.09999999998</v>
      </c>
    </row>
    <row r="45" spans="1:18">
      <c r="A45" s="108">
        <v>423</v>
      </c>
      <c r="B45" s="106" t="s">
        <v>669</v>
      </c>
      <c r="C45" s="107">
        <f t="shared" si="12"/>
        <v>0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60"/>
      <c r="Q45" s="165" t="e">
        <f t="shared" si="3"/>
        <v>#DIV/0!</v>
      </c>
      <c r="R45" s="160"/>
    </row>
    <row r="46" spans="1:18">
      <c r="A46" s="108">
        <v>424</v>
      </c>
      <c r="B46" s="112" t="s">
        <v>670</v>
      </c>
      <c r="C46" s="107">
        <f t="shared" si="12"/>
        <v>29750</v>
      </c>
      <c r="D46" s="104">
        <v>25000</v>
      </c>
      <c r="E46" s="104"/>
      <c r="F46" s="104"/>
      <c r="G46" s="104"/>
      <c r="H46" s="104"/>
      <c r="I46" s="104">
        <v>4750</v>
      </c>
      <c r="J46" s="104"/>
      <c r="K46" s="104"/>
      <c r="L46" s="104"/>
      <c r="M46" s="104"/>
      <c r="N46" s="104"/>
      <c r="O46" s="104"/>
      <c r="P46" s="160">
        <v>47000</v>
      </c>
      <c r="Q46" s="165">
        <f t="shared" si="3"/>
        <v>63.297872340425535</v>
      </c>
      <c r="R46" s="160">
        <v>23741.439999999999</v>
      </c>
    </row>
    <row r="47" spans="1:18">
      <c r="A47" s="108">
        <v>425</v>
      </c>
      <c r="B47" s="112" t="s">
        <v>671</v>
      </c>
      <c r="C47" s="107">
        <f t="shared" si="12"/>
        <v>0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60"/>
      <c r="Q47" s="165">
        <v>0</v>
      </c>
      <c r="R47" s="160"/>
    </row>
    <row r="48" spans="1:18">
      <c r="A48" s="108">
        <v>426</v>
      </c>
      <c r="B48" s="106" t="s">
        <v>672</v>
      </c>
      <c r="C48" s="107">
        <f t="shared" si="12"/>
        <v>0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60"/>
      <c r="Q48" s="165" t="e">
        <f t="shared" si="3"/>
        <v>#DIV/0!</v>
      </c>
      <c r="R48" s="160"/>
    </row>
    <row r="49" spans="1:18">
      <c r="A49" s="98">
        <v>43</v>
      </c>
      <c r="B49" s="99" t="s">
        <v>673</v>
      </c>
      <c r="C49" s="111">
        <f t="shared" si="12"/>
        <v>0</v>
      </c>
      <c r="D49" s="101">
        <f>SUM(D50)</f>
        <v>0</v>
      </c>
      <c r="E49" s="101">
        <f>SUM(E50)</f>
        <v>0</v>
      </c>
      <c r="F49" s="101">
        <f>SUM(F50)</f>
        <v>0</v>
      </c>
      <c r="G49" s="101">
        <f t="shared" ref="G49:R49" si="17">SUM(G50)</f>
        <v>0</v>
      </c>
      <c r="H49" s="101">
        <f t="shared" si="17"/>
        <v>0</v>
      </c>
      <c r="I49" s="101">
        <f t="shared" si="17"/>
        <v>0</v>
      </c>
      <c r="J49" s="101">
        <f t="shared" si="17"/>
        <v>0</v>
      </c>
      <c r="K49" s="101">
        <f t="shared" si="17"/>
        <v>0</v>
      </c>
      <c r="L49" s="101">
        <f t="shared" si="17"/>
        <v>0</v>
      </c>
      <c r="M49" s="101">
        <f t="shared" si="17"/>
        <v>0</v>
      </c>
      <c r="N49" s="101">
        <f t="shared" si="17"/>
        <v>0</v>
      </c>
      <c r="O49" s="101">
        <f t="shared" si="17"/>
        <v>0</v>
      </c>
      <c r="P49" s="101">
        <f t="shared" si="17"/>
        <v>0</v>
      </c>
      <c r="Q49" s="164">
        <v>0</v>
      </c>
      <c r="R49" s="101">
        <f t="shared" si="17"/>
        <v>0</v>
      </c>
    </row>
    <row r="50" spans="1:18">
      <c r="A50" s="105">
        <v>431</v>
      </c>
      <c r="B50" s="106" t="s">
        <v>674</v>
      </c>
      <c r="C50" s="107">
        <f t="shared" si="12"/>
        <v>0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60"/>
      <c r="Q50" s="165">
        <v>0</v>
      </c>
      <c r="R50" s="160"/>
    </row>
    <row r="51" spans="1:18">
      <c r="A51" s="98">
        <v>44</v>
      </c>
      <c r="B51" s="99" t="s">
        <v>674</v>
      </c>
      <c r="C51" s="111">
        <f t="shared" si="12"/>
        <v>0</v>
      </c>
      <c r="D51" s="101">
        <f t="shared" ref="D51:R51" si="18">SUM(D52)</f>
        <v>0</v>
      </c>
      <c r="E51" s="101">
        <f t="shared" si="18"/>
        <v>0</v>
      </c>
      <c r="F51" s="101">
        <f t="shared" si="18"/>
        <v>0</v>
      </c>
      <c r="G51" s="101">
        <f t="shared" si="18"/>
        <v>0</v>
      </c>
      <c r="H51" s="101">
        <f t="shared" si="18"/>
        <v>0</v>
      </c>
      <c r="I51" s="101">
        <f t="shared" si="18"/>
        <v>0</v>
      </c>
      <c r="J51" s="101">
        <f t="shared" si="18"/>
        <v>0</v>
      </c>
      <c r="K51" s="101">
        <f t="shared" si="18"/>
        <v>0</v>
      </c>
      <c r="L51" s="101">
        <f t="shared" si="18"/>
        <v>0</v>
      </c>
      <c r="M51" s="101">
        <f t="shared" si="18"/>
        <v>0</v>
      </c>
      <c r="N51" s="101">
        <f t="shared" si="18"/>
        <v>0</v>
      </c>
      <c r="O51" s="101">
        <f t="shared" si="18"/>
        <v>0</v>
      </c>
      <c r="P51" s="101">
        <f t="shared" si="18"/>
        <v>0</v>
      </c>
      <c r="Q51" s="164">
        <v>0</v>
      </c>
      <c r="R51" s="101">
        <f t="shared" si="18"/>
        <v>0</v>
      </c>
    </row>
    <row r="52" spans="1:18">
      <c r="A52" s="108">
        <v>441</v>
      </c>
      <c r="B52" s="112" t="s">
        <v>675</v>
      </c>
      <c r="C52" s="107">
        <f t="shared" si="12"/>
        <v>0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60"/>
      <c r="Q52" s="165">
        <v>0</v>
      </c>
      <c r="R52" s="160"/>
    </row>
    <row r="53" spans="1:18">
      <c r="A53" s="109">
        <v>45</v>
      </c>
      <c r="B53" s="110" t="s">
        <v>676</v>
      </c>
      <c r="C53" s="111">
        <f t="shared" si="12"/>
        <v>0</v>
      </c>
      <c r="D53" s="111">
        <f t="shared" ref="D53:R53" si="19">SUM(D54:D57)</f>
        <v>0</v>
      </c>
      <c r="E53" s="111">
        <f t="shared" si="19"/>
        <v>0</v>
      </c>
      <c r="F53" s="111">
        <f t="shared" si="19"/>
        <v>0</v>
      </c>
      <c r="G53" s="111">
        <f t="shared" si="19"/>
        <v>0</v>
      </c>
      <c r="H53" s="111">
        <f t="shared" si="19"/>
        <v>0</v>
      </c>
      <c r="I53" s="111">
        <f t="shared" si="19"/>
        <v>0</v>
      </c>
      <c r="J53" s="111">
        <f t="shared" si="19"/>
        <v>0</v>
      </c>
      <c r="K53" s="111">
        <f t="shared" si="19"/>
        <v>0</v>
      </c>
      <c r="L53" s="111">
        <f t="shared" si="19"/>
        <v>0</v>
      </c>
      <c r="M53" s="111">
        <f t="shared" si="19"/>
        <v>0</v>
      </c>
      <c r="N53" s="111">
        <f t="shared" si="19"/>
        <v>0</v>
      </c>
      <c r="O53" s="111">
        <f t="shared" si="19"/>
        <v>0</v>
      </c>
      <c r="P53" s="111">
        <f t="shared" si="19"/>
        <v>5007600</v>
      </c>
      <c r="Q53" s="164">
        <f t="shared" si="3"/>
        <v>0</v>
      </c>
      <c r="R53" s="111">
        <f t="shared" si="19"/>
        <v>0</v>
      </c>
    </row>
    <row r="54" spans="1:18">
      <c r="A54" s="105">
        <v>451</v>
      </c>
      <c r="B54" s="106" t="s">
        <v>92</v>
      </c>
      <c r="C54" s="107">
        <f t="shared" si="12"/>
        <v>0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60">
        <v>5007600</v>
      </c>
      <c r="Q54" s="165">
        <f t="shared" si="3"/>
        <v>0</v>
      </c>
      <c r="R54" s="160"/>
    </row>
    <row r="55" spans="1:18">
      <c r="A55" s="105">
        <v>452</v>
      </c>
      <c r="B55" s="106" t="s">
        <v>99</v>
      </c>
      <c r="C55" s="107">
        <f t="shared" si="12"/>
        <v>0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60"/>
      <c r="Q55" s="165">
        <v>0</v>
      </c>
      <c r="R55" s="160"/>
    </row>
    <row r="56" spans="1:18">
      <c r="A56" s="108">
        <v>453</v>
      </c>
      <c r="B56" s="106" t="s">
        <v>677</v>
      </c>
      <c r="C56" s="107">
        <f t="shared" si="12"/>
        <v>0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60"/>
      <c r="Q56" s="165">
        <v>0</v>
      </c>
      <c r="R56" s="160"/>
    </row>
    <row r="57" spans="1:18">
      <c r="A57" s="108">
        <v>454</v>
      </c>
      <c r="B57" s="112" t="s">
        <v>678</v>
      </c>
      <c r="C57" s="107">
        <f t="shared" si="12"/>
        <v>0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60"/>
      <c r="Q57" s="165">
        <v>0</v>
      </c>
      <c r="R57" s="160"/>
    </row>
    <row r="58" spans="1:18">
      <c r="A58" s="94">
        <v>5</v>
      </c>
      <c r="B58" s="95" t="s">
        <v>13</v>
      </c>
      <c r="C58" s="118">
        <f t="shared" si="12"/>
        <v>0</v>
      </c>
      <c r="D58" s="97">
        <f t="shared" ref="D58:O58" si="20">+D59+D63</f>
        <v>0</v>
      </c>
      <c r="E58" s="97">
        <f t="shared" si="20"/>
        <v>0</v>
      </c>
      <c r="F58" s="97">
        <f t="shared" si="20"/>
        <v>0</v>
      </c>
      <c r="G58" s="97">
        <f t="shared" si="20"/>
        <v>0</v>
      </c>
      <c r="H58" s="97">
        <f t="shared" si="20"/>
        <v>0</v>
      </c>
      <c r="I58" s="97">
        <f t="shared" si="20"/>
        <v>0</v>
      </c>
      <c r="J58" s="97">
        <f t="shared" si="20"/>
        <v>0</v>
      </c>
      <c r="K58" s="97">
        <f t="shared" si="20"/>
        <v>0</v>
      </c>
      <c r="L58" s="97">
        <f t="shared" si="20"/>
        <v>0</v>
      </c>
      <c r="M58" s="97">
        <f t="shared" si="20"/>
        <v>0</v>
      </c>
      <c r="N58" s="97">
        <f t="shared" si="20"/>
        <v>0</v>
      </c>
      <c r="O58" s="97">
        <f t="shared" si="20"/>
        <v>0</v>
      </c>
      <c r="P58" s="97">
        <f t="shared" ref="P58:R58" si="21">+P59+P63</f>
        <v>0</v>
      </c>
      <c r="Q58" s="163">
        <v>0</v>
      </c>
      <c r="R58" s="97">
        <f t="shared" si="21"/>
        <v>0</v>
      </c>
    </row>
    <row r="59" spans="1:18">
      <c r="A59" s="98">
        <v>51</v>
      </c>
      <c r="B59" s="99" t="s">
        <v>679</v>
      </c>
      <c r="C59" s="100">
        <f t="shared" si="12"/>
        <v>0</v>
      </c>
      <c r="D59" s="101">
        <f>+D60</f>
        <v>0</v>
      </c>
      <c r="E59" s="101">
        <f t="shared" ref="E59:G59" si="22">+E60</f>
        <v>0</v>
      </c>
      <c r="F59" s="101">
        <f t="shared" si="22"/>
        <v>0</v>
      </c>
      <c r="G59" s="101">
        <f t="shared" si="22"/>
        <v>0</v>
      </c>
      <c r="H59" s="101">
        <f>SUM(H60:H62)</f>
        <v>0</v>
      </c>
      <c r="I59" s="101">
        <f t="shared" ref="I59:O59" si="23">SUM(I60:I62)</f>
        <v>0</v>
      </c>
      <c r="J59" s="101">
        <f t="shared" si="23"/>
        <v>0</v>
      </c>
      <c r="K59" s="101">
        <f t="shared" si="23"/>
        <v>0</v>
      </c>
      <c r="L59" s="101">
        <f t="shared" si="23"/>
        <v>0</v>
      </c>
      <c r="M59" s="101">
        <f t="shared" si="23"/>
        <v>0</v>
      </c>
      <c r="N59" s="101">
        <f t="shared" si="23"/>
        <v>0</v>
      </c>
      <c r="O59" s="101">
        <f t="shared" si="23"/>
        <v>0</v>
      </c>
      <c r="P59" s="101">
        <f t="shared" ref="P59:R59" si="24">SUM(P60:P62)</f>
        <v>0</v>
      </c>
      <c r="Q59" s="164">
        <v>0</v>
      </c>
      <c r="R59" s="101">
        <f t="shared" si="24"/>
        <v>0</v>
      </c>
    </row>
    <row r="60" spans="1:18">
      <c r="A60" s="119">
        <v>512</v>
      </c>
      <c r="B60" s="102" t="s">
        <v>680</v>
      </c>
      <c r="C60" s="100">
        <f t="shared" si="12"/>
        <v>0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60"/>
      <c r="Q60" s="165">
        <v>0</v>
      </c>
      <c r="R60" s="160"/>
    </row>
    <row r="61" spans="1:18">
      <c r="A61" s="119">
        <v>514</v>
      </c>
      <c r="B61" s="102" t="s">
        <v>681</v>
      </c>
      <c r="C61" s="100">
        <f t="shared" si="12"/>
        <v>0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60"/>
      <c r="Q61" s="165">
        <v>0</v>
      </c>
      <c r="R61" s="160"/>
    </row>
    <row r="62" spans="1:18">
      <c r="A62" s="119">
        <v>518</v>
      </c>
      <c r="B62" s="102" t="s">
        <v>682</v>
      </c>
      <c r="C62" s="100">
        <f t="shared" si="12"/>
        <v>0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60"/>
      <c r="Q62" s="165">
        <v>0</v>
      </c>
      <c r="R62" s="160"/>
    </row>
    <row r="63" spans="1:18">
      <c r="A63" s="98">
        <v>54</v>
      </c>
      <c r="B63" s="99" t="s">
        <v>683</v>
      </c>
      <c r="C63" s="100">
        <f t="shared" si="12"/>
        <v>0</v>
      </c>
      <c r="D63" s="101">
        <f>SUM(D64:D68)</f>
        <v>0</v>
      </c>
      <c r="E63" s="101">
        <f t="shared" ref="E63:R63" si="25">SUM(E64:E68)</f>
        <v>0</v>
      </c>
      <c r="F63" s="101">
        <f t="shared" si="25"/>
        <v>0</v>
      </c>
      <c r="G63" s="101">
        <f t="shared" si="25"/>
        <v>0</v>
      </c>
      <c r="H63" s="101">
        <f>SUM(H64:H68)</f>
        <v>0</v>
      </c>
      <c r="I63" s="101">
        <f t="shared" si="25"/>
        <v>0</v>
      </c>
      <c r="J63" s="101">
        <f t="shared" si="25"/>
        <v>0</v>
      </c>
      <c r="K63" s="101">
        <f t="shared" si="25"/>
        <v>0</v>
      </c>
      <c r="L63" s="101">
        <f t="shared" si="25"/>
        <v>0</v>
      </c>
      <c r="M63" s="101">
        <f t="shared" si="25"/>
        <v>0</v>
      </c>
      <c r="N63" s="101">
        <f t="shared" si="25"/>
        <v>0</v>
      </c>
      <c r="O63" s="101">
        <f t="shared" si="25"/>
        <v>0</v>
      </c>
      <c r="P63" s="101">
        <f t="shared" si="25"/>
        <v>0</v>
      </c>
      <c r="Q63" s="164">
        <v>0</v>
      </c>
      <c r="R63" s="101">
        <f t="shared" si="25"/>
        <v>0</v>
      </c>
    </row>
    <row r="64" spans="1:18">
      <c r="A64" s="108">
        <v>542</v>
      </c>
      <c r="B64" s="106" t="s">
        <v>684</v>
      </c>
      <c r="C64" s="100">
        <f t="shared" si="12"/>
        <v>0</v>
      </c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60"/>
      <c r="Q64" s="165">
        <v>0</v>
      </c>
      <c r="R64" s="160"/>
    </row>
    <row r="65" spans="1:18">
      <c r="A65" s="108">
        <v>543</v>
      </c>
      <c r="B65" s="106" t="s">
        <v>685</v>
      </c>
      <c r="C65" s="100">
        <f t="shared" si="12"/>
        <v>0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60"/>
      <c r="Q65" s="165">
        <v>0</v>
      </c>
      <c r="R65" s="160"/>
    </row>
    <row r="66" spans="1:18">
      <c r="A66" s="108">
        <v>544</v>
      </c>
      <c r="B66" s="106" t="s">
        <v>686</v>
      </c>
      <c r="C66" s="100">
        <f t="shared" si="12"/>
        <v>0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60"/>
      <c r="Q66" s="165">
        <v>0</v>
      </c>
      <c r="R66" s="160"/>
    </row>
    <row r="67" spans="1:18">
      <c r="A67" s="108">
        <v>545</v>
      </c>
      <c r="B67" s="106" t="s">
        <v>687</v>
      </c>
      <c r="C67" s="100">
        <f t="shared" si="12"/>
        <v>0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60"/>
      <c r="Q67" s="165">
        <v>0</v>
      </c>
      <c r="R67" s="160"/>
    </row>
    <row r="68" spans="1:18">
      <c r="A68" s="108">
        <v>547</v>
      </c>
      <c r="B68" s="106" t="s">
        <v>688</v>
      </c>
      <c r="C68" s="100">
        <f t="shared" ref="C68" si="26">ROUND(SUM(D68:O68),0)</f>
        <v>0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60"/>
      <c r="Q68" s="165">
        <v>0</v>
      </c>
      <c r="R68" s="160"/>
    </row>
    <row r="69" spans="1:18">
      <c r="A69" s="10"/>
      <c r="B69" s="11"/>
      <c r="C69" s="11"/>
      <c r="D69" s="11"/>
      <c r="E69" s="9"/>
      <c r="F69" s="9"/>
      <c r="G69" s="9"/>
      <c r="H69" s="9"/>
      <c r="I69" s="9"/>
      <c r="J69" s="9"/>
    </row>
    <row r="70" spans="1:18">
      <c r="A70" s="10"/>
      <c r="B70" s="11"/>
      <c r="C70" s="11"/>
      <c r="D70" s="11"/>
      <c r="E70" s="9"/>
      <c r="F70" s="9"/>
      <c r="G70" s="9"/>
      <c r="H70" s="9"/>
      <c r="I70" s="9"/>
      <c r="J70" s="9"/>
    </row>
    <row r="71" spans="1:18">
      <c r="A71" s="10"/>
      <c r="B71" s="11"/>
      <c r="C71" s="11"/>
      <c r="D71" s="11"/>
      <c r="E71" s="9"/>
      <c r="F71" s="9"/>
      <c r="G71" s="9"/>
      <c r="H71" s="9"/>
      <c r="I71" s="9"/>
      <c r="J71" s="9"/>
    </row>
    <row r="72" spans="1:18">
      <c r="A72" s="10"/>
      <c r="B72" s="11"/>
      <c r="C72" s="11"/>
      <c r="D72" s="11"/>
      <c r="E72" s="9"/>
      <c r="F72" s="9"/>
      <c r="G72" s="9"/>
      <c r="H72" s="9"/>
      <c r="I72" s="9"/>
      <c r="J72" s="9"/>
    </row>
    <row r="73" spans="1:18">
      <c r="A73" s="10"/>
      <c r="B73" s="11"/>
      <c r="C73" s="11"/>
      <c r="D73" s="11"/>
      <c r="E73" s="9"/>
      <c r="F73" s="9"/>
      <c r="G73" s="9"/>
      <c r="H73" s="9"/>
      <c r="I73" s="9"/>
      <c r="J73" s="9"/>
    </row>
    <row r="74" spans="1:18">
      <c r="A74" s="10"/>
      <c r="B74" s="11"/>
      <c r="C74" s="11"/>
      <c r="D74" s="11"/>
      <c r="E74" s="9"/>
      <c r="F74" s="9"/>
      <c r="G74" s="9"/>
      <c r="H74" s="9"/>
      <c r="I74" s="9"/>
      <c r="J74" s="9"/>
    </row>
    <row r="75" spans="1:18">
      <c r="A75" s="10"/>
      <c r="B75" s="11"/>
      <c r="C75" s="11"/>
      <c r="D75" s="11"/>
      <c r="E75" s="9"/>
      <c r="F75" s="9"/>
      <c r="G75" s="9"/>
      <c r="H75" s="9"/>
      <c r="I75" s="9"/>
      <c r="J75" s="9"/>
    </row>
    <row r="76" spans="1:18">
      <c r="A76" s="10"/>
      <c r="B76" s="11"/>
      <c r="C76" s="11"/>
      <c r="D76" s="11"/>
      <c r="E76" s="9"/>
      <c r="F76" s="9"/>
      <c r="G76" s="9"/>
      <c r="H76" s="9"/>
      <c r="I76" s="9"/>
      <c r="J76" s="9"/>
    </row>
    <row r="77" spans="1:18">
      <c r="A77" s="10"/>
      <c r="B77" s="11"/>
      <c r="C77" s="11"/>
      <c r="D77" s="11"/>
      <c r="E77" s="9"/>
      <c r="F77" s="9"/>
      <c r="G77" s="9"/>
      <c r="H77" s="9"/>
      <c r="I77" s="9"/>
      <c r="J77" s="9"/>
    </row>
    <row r="78" spans="1:18">
      <c r="A78" s="10"/>
      <c r="B78" s="11"/>
      <c r="C78" s="11"/>
      <c r="D78" s="11"/>
      <c r="E78" s="9"/>
      <c r="F78" s="9"/>
      <c r="G78" s="9"/>
      <c r="H78" s="9"/>
      <c r="I78" s="9"/>
      <c r="J78" s="9"/>
    </row>
    <row r="79" spans="1:18">
      <c r="A79" s="10"/>
      <c r="B79" s="11"/>
      <c r="C79" s="11"/>
      <c r="D79" s="11"/>
      <c r="E79" s="9"/>
      <c r="F79" s="9"/>
      <c r="G79" s="9"/>
      <c r="H79" s="9"/>
      <c r="I79" s="9"/>
      <c r="J79" s="9"/>
    </row>
    <row r="80" spans="1:18">
      <c r="A80" s="10"/>
      <c r="B80" s="11"/>
      <c r="C80" s="11"/>
      <c r="D80" s="11"/>
      <c r="E80" s="9"/>
      <c r="F80" s="9"/>
      <c r="G80" s="9"/>
      <c r="H80" s="9"/>
      <c r="I80" s="9"/>
      <c r="J80" s="9"/>
    </row>
    <row r="81" spans="1:10">
      <c r="A81" s="10"/>
      <c r="B81" s="11"/>
      <c r="C81" s="11"/>
      <c r="D81" s="11"/>
      <c r="E81" s="9"/>
      <c r="F81" s="9"/>
      <c r="G81" s="9"/>
      <c r="H81" s="9"/>
      <c r="I81" s="9"/>
      <c r="J81" s="9"/>
    </row>
    <row r="82" spans="1:10">
      <c r="A82" s="10"/>
      <c r="B82" s="11"/>
      <c r="C82" s="11"/>
      <c r="D82" s="11"/>
      <c r="E82" s="9"/>
      <c r="F82" s="9"/>
      <c r="G82" s="9"/>
      <c r="H82" s="9"/>
      <c r="I82" s="9"/>
      <c r="J82" s="9"/>
    </row>
    <row r="83" spans="1:10">
      <c r="A83" s="10"/>
      <c r="B83" s="11"/>
      <c r="C83" s="11"/>
      <c r="D83" s="11"/>
      <c r="E83" s="9"/>
      <c r="F83" s="9"/>
      <c r="G83" s="9"/>
      <c r="H83" s="9"/>
      <c r="I83" s="9"/>
      <c r="J83" s="9"/>
    </row>
    <row r="84" spans="1:10">
      <c r="A84" s="10"/>
      <c r="B84" s="11"/>
      <c r="C84" s="11"/>
      <c r="D84" s="11"/>
      <c r="E84" s="9"/>
      <c r="F84" s="9"/>
      <c r="G84" s="9"/>
      <c r="H84" s="9"/>
      <c r="I84" s="9"/>
      <c r="J84" s="9"/>
    </row>
    <row r="85" spans="1:10">
      <c r="A85" s="10"/>
      <c r="B85" s="11"/>
      <c r="C85" s="11"/>
      <c r="D85" s="11"/>
      <c r="E85" s="9"/>
      <c r="F85" s="9"/>
      <c r="G85" s="9"/>
      <c r="H85" s="9"/>
      <c r="I85" s="9"/>
      <c r="J85" s="9"/>
    </row>
    <row r="86" spans="1:10">
      <c r="A86" s="10"/>
      <c r="B86" s="11"/>
      <c r="C86" s="11"/>
      <c r="D86" s="11"/>
      <c r="E86" s="9"/>
      <c r="F86" s="9"/>
      <c r="G86" s="9"/>
      <c r="H86" s="9"/>
      <c r="I86" s="9"/>
      <c r="J86" s="9"/>
    </row>
    <row r="87" spans="1:10">
      <c r="A87" s="10"/>
      <c r="B87" s="11"/>
      <c r="C87" s="11"/>
      <c r="D87" s="11"/>
      <c r="E87" s="9"/>
      <c r="F87" s="9"/>
      <c r="G87" s="9"/>
      <c r="H87" s="9"/>
      <c r="I87" s="9"/>
      <c r="J87" s="9"/>
    </row>
    <row r="88" spans="1:10">
      <c r="A88" s="10"/>
      <c r="B88" s="11"/>
      <c r="C88" s="11"/>
      <c r="D88" s="11"/>
      <c r="E88" s="9"/>
      <c r="F88" s="9"/>
      <c r="G88" s="9"/>
      <c r="H88" s="9"/>
      <c r="I88" s="9"/>
      <c r="J88" s="9"/>
    </row>
    <row r="89" spans="1:10">
      <c r="A89" s="10"/>
      <c r="B89" s="11"/>
      <c r="C89" s="11"/>
      <c r="D89" s="11"/>
      <c r="E89" s="9"/>
      <c r="F89" s="9"/>
      <c r="G89" s="9"/>
      <c r="H89" s="9"/>
      <c r="I89" s="9"/>
      <c r="J89" s="9"/>
    </row>
    <row r="90" spans="1:10">
      <c r="A90" s="10"/>
      <c r="B90" s="11"/>
      <c r="C90" s="11"/>
      <c r="D90" s="11"/>
      <c r="E90" s="9"/>
      <c r="F90" s="9"/>
      <c r="G90" s="9"/>
      <c r="H90" s="9"/>
      <c r="I90" s="9"/>
      <c r="J90" s="9"/>
    </row>
    <row r="91" spans="1:10">
      <c r="A91" s="10"/>
      <c r="B91" s="11"/>
      <c r="C91" s="11"/>
      <c r="D91" s="11"/>
      <c r="E91" s="9"/>
      <c r="F91" s="9"/>
      <c r="G91" s="9"/>
      <c r="H91" s="9"/>
      <c r="I91" s="9"/>
      <c r="J91" s="9"/>
    </row>
    <row r="92" spans="1:10">
      <c r="A92" s="10"/>
      <c r="B92" s="11"/>
      <c r="C92" s="11"/>
      <c r="D92" s="11"/>
      <c r="E92" s="9"/>
      <c r="F92" s="9"/>
      <c r="G92" s="9"/>
      <c r="H92" s="9"/>
      <c r="I92" s="9"/>
      <c r="J92" s="9"/>
    </row>
    <row r="93" spans="1:10">
      <c r="A93" s="10"/>
      <c r="B93" s="11"/>
      <c r="C93" s="11"/>
      <c r="D93" s="11"/>
      <c r="E93" s="9"/>
      <c r="F93" s="9"/>
      <c r="G93" s="9"/>
      <c r="H93" s="9"/>
      <c r="I93" s="9"/>
      <c r="J93" s="9"/>
    </row>
    <row r="94" spans="1:10">
      <c r="A94" s="10"/>
      <c r="B94" s="11"/>
      <c r="C94" s="11"/>
      <c r="D94" s="11"/>
      <c r="E94" s="9"/>
      <c r="F94" s="9"/>
      <c r="G94" s="9"/>
      <c r="H94" s="9"/>
      <c r="I94" s="9"/>
      <c r="J94" s="9"/>
    </row>
    <row r="95" spans="1:10">
      <c r="A95" s="10"/>
      <c r="B95" s="11"/>
      <c r="C95" s="11"/>
      <c r="D95" s="11"/>
      <c r="E95" s="9"/>
      <c r="F95" s="9"/>
      <c r="G95" s="9"/>
      <c r="H95" s="9"/>
      <c r="I95" s="9"/>
      <c r="J95" s="9"/>
    </row>
    <row r="96" spans="1:10">
      <c r="A96" s="10"/>
      <c r="B96" s="11"/>
      <c r="C96" s="11"/>
      <c r="D96" s="11"/>
      <c r="E96" s="9"/>
      <c r="F96" s="9"/>
      <c r="G96" s="9"/>
      <c r="H96" s="9"/>
      <c r="I96" s="9"/>
      <c r="J96" s="9"/>
    </row>
    <row r="97" spans="1:10">
      <c r="A97" s="10"/>
      <c r="B97" s="11"/>
      <c r="C97" s="11"/>
      <c r="D97" s="11"/>
      <c r="E97" s="9"/>
      <c r="F97" s="9"/>
      <c r="G97" s="9"/>
      <c r="H97" s="9"/>
      <c r="I97" s="9"/>
      <c r="J97" s="9"/>
    </row>
    <row r="98" spans="1:10">
      <c r="A98" s="10"/>
      <c r="B98" s="11"/>
      <c r="C98" s="11"/>
      <c r="D98" s="11"/>
      <c r="E98" s="9"/>
      <c r="F98" s="9"/>
      <c r="G98" s="9"/>
      <c r="H98" s="9"/>
      <c r="I98" s="9"/>
      <c r="J98" s="9"/>
    </row>
    <row r="99" spans="1:10">
      <c r="A99" s="10"/>
      <c r="B99" s="11"/>
      <c r="C99" s="11"/>
      <c r="D99" s="11"/>
      <c r="E99" s="9"/>
      <c r="F99" s="9"/>
      <c r="G99" s="9"/>
      <c r="H99" s="9"/>
      <c r="I99" s="9"/>
      <c r="J99" s="9"/>
    </row>
    <row r="100" spans="1:10">
      <c r="A100" s="10"/>
      <c r="B100" s="11"/>
      <c r="C100" s="11"/>
      <c r="D100" s="11"/>
      <c r="E100" s="9"/>
      <c r="F100" s="9"/>
      <c r="G100" s="9"/>
      <c r="H100" s="9"/>
      <c r="I100" s="9"/>
      <c r="J100" s="9"/>
    </row>
    <row r="101" spans="1:10">
      <c r="A101" s="10"/>
      <c r="B101" s="11"/>
      <c r="C101" s="11"/>
      <c r="D101" s="11"/>
      <c r="E101" s="9"/>
      <c r="F101" s="9"/>
      <c r="G101" s="9"/>
      <c r="H101" s="9"/>
      <c r="I101" s="9"/>
      <c r="J101" s="9"/>
    </row>
    <row r="102" spans="1:10">
      <c r="A102" s="10"/>
      <c r="B102" s="11"/>
      <c r="C102" s="11"/>
      <c r="D102" s="11"/>
      <c r="E102" s="9"/>
      <c r="F102" s="9"/>
      <c r="G102" s="9"/>
      <c r="H102" s="9"/>
      <c r="I102" s="9"/>
      <c r="J102" s="9"/>
    </row>
    <row r="103" spans="1:10">
      <c r="A103" s="10"/>
      <c r="B103" s="11"/>
      <c r="C103" s="11"/>
      <c r="D103" s="11"/>
      <c r="E103" s="9"/>
      <c r="F103" s="9"/>
      <c r="G103" s="9"/>
      <c r="H103" s="9"/>
      <c r="I103" s="9"/>
      <c r="J103" s="9"/>
    </row>
    <row r="104" spans="1:10">
      <c r="A104" s="10"/>
      <c r="B104" s="11"/>
      <c r="C104" s="11"/>
      <c r="D104" s="11"/>
      <c r="E104" s="9"/>
      <c r="F104" s="9"/>
      <c r="G104" s="9"/>
      <c r="H104" s="9"/>
      <c r="I104" s="9"/>
      <c r="J104" s="9"/>
    </row>
    <row r="105" spans="1:10">
      <c r="A105" s="10"/>
      <c r="B105" s="11"/>
      <c r="C105" s="11"/>
      <c r="D105" s="11"/>
      <c r="E105" s="9"/>
      <c r="F105" s="9"/>
      <c r="G105" s="9"/>
      <c r="H105" s="9"/>
      <c r="I105" s="9"/>
      <c r="J105" s="9"/>
    </row>
    <row r="106" spans="1:10">
      <c r="A106" s="10"/>
      <c r="B106" s="11"/>
      <c r="C106" s="11"/>
      <c r="D106" s="11"/>
      <c r="E106" s="9"/>
      <c r="F106" s="9"/>
      <c r="G106" s="9"/>
      <c r="H106" s="9"/>
      <c r="I106" s="9"/>
      <c r="J106" s="9"/>
    </row>
    <row r="107" spans="1:10">
      <c r="A107" s="10"/>
      <c r="B107" s="11"/>
      <c r="C107" s="11"/>
      <c r="D107" s="11"/>
      <c r="E107" s="9"/>
      <c r="F107" s="9"/>
      <c r="G107" s="9"/>
      <c r="H107" s="9"/>
      <c r="I107" s="9"/>
      <c r="J107" s="9"/>
    </row>
    <row r="108" spans="1:10">
      <c r="A108" s="10"/>
      <c r="B108" s="11"/>
      <c r="C108" s="11"/>
      <c r="D108" s="11"/>
      <c r="E108" s="9"/>
      <c r="F108" s="9"/>
      <c r="G108" s="9"/>
      <c r="H108" s="9"/>
      <c r="I108" s="9"/>
      <c r="J108" s="9"/>
    </row>
    <row r="109" spans="1:10">
      <c r="A109" s="10"/>
      <c r="B109" s="11"/>
      <c r="C109" s="11"/>
      <c r="D109" s="11"/>
      <c r="E109" s="9"/>
      <c r="F109" s="9"/>
      <c r="G109" s="9"/>
      <c r="H109" s="9"/>
      <c r="I109" s="9"/>
      <c r="J109" s="9"/>
    </row>
    <row r="110" spans="1:10">
      <c r="A110" s="10"/>
      <c r="B110" s="11"/>
      <c r="C110" s="11"/>
      <c r="D110" s="11"/>
      <c r="E110" s="9"/>
      <c r="F110" s="9"/>
      <c r="G110" s="9"/>
      <c r="H110" s="9"/>
      <c r="I110" s="9"/>
      <c r="J110" s="9"/>
    </row>
    <row r="111" spans="1:10">
      <c r="A111" s="10"/>
      <c r="B111" s="11"/>
      <c r="C111" s="11"/>
      <c r="D111" s="11"/>
      <c r="E111" s="9"/>
      <c r="F111" s="9"/>
      <c r="G111" s="9"/>
      <c r="H111" s="9"/>
      <c r="I111" s="9"/>
      <c r="J111" s="9"/>
    </row>
    <row r="112" spans="1:10">
      <c r="A112" s="10"/>
      <c r="B112" s="11"/>
      <c r="C112" s="11"/>
      <c r="D112" s="11"/>
      <c r="E112" s="9"/>
      <c r="F112" s="9"/>
      <c r="G112" s="9"/>
      <c r="H112" s="9"/>
      <c r="I112" s="9"/>
      <c r="J112" s="9"/>
    </row>
    <row r="113" spans="1:10">
      <c r="A113" s="10"/>
      <c r="B113" s="11"/>
      <c r="C113" s="11"/>
      <c r="D113" s="11"/>
      <c r="E113" s="9"/>
      <c r="F113" s="9"/>
      <c r="G113" s="9"/>
      <c r="H113" s="9"/>
      <c r="I113" s="9"/>
      <c r="J113" s="9"/>
    </row>
    <row r="114" spans="1:10">
      <c r="A114" s="10"/>
      <c r="B114" s="11"/>
      <c r="C114" s="11"/>
      <c r="D114" s="11"/>
      <c r="E114" s="9"/>
      <c r="F114" s="9"/>
      <c r="G114" s="9"/>
      <c r="H114" s="9"/>
      <c r="I114" s="9"/>
      <c r="J114" s="9"/>
    </row>
    <row r="115" spans="1:10">
      <c r="A115" s="10"/>
      <c r="B115" s="11"/>
      <c r="C115" s="11"/>
      <c r="D115" s="11"/>
      <c r="E115" s="9"/>
      <c r="F115" s="9"/>
      <c r="G115" s="9"/>
      <c r="H115" s="9"/>
      <c r="I115" s="9"/>
      <c r="J115" s="9"/>
    </row>
    <row r="116" spans="1:10">
      <c r="A116" s="10"/>
      <c r="B116" s="11"/>
      <c r="C116" s="11"/>
      <c r="D116" s="11"/>
      <c r="E116" s="9"/>
      <c r="F116" s="9"/>
      <c r="G116" s="9"/>
      <c r="H116" s="9"/>
      <c r="I116" s="9"/>
      <c r="J116" s="9"/>
    </row>
    <row r="117" spans="1:10">
      <c r="A117" s="10"/>
      <c r="B117" s="11"/>
      <c r="C117" s="11"/>
      <c r="D117" s="11"/>
      <c r="E117" s="9"/>
      <c r="F117" s="9"/>
      <c r="G117" s="9"/>
      <c r="H117" s="9"/>
      <c r="I117" s="9"/>
      <c r="J117" s="9"/>
    </row>
    <row r="118" spans="1:10">
      <c r="A118" s="10"/>
      <c r="B118" s="11"/>
      <c r="C118" s="11"/>
      <c r="D118" s="11"/>
      <c r="E118" s="9"/>
      <c r="F118" s="9"/>
      <c r="G118" s="9"/>
      <c r="H118" s="9"/>
      <c r="I118" s="9"/>
      <c r="J118" s="9"/>
    </row>
    <row r="119" spans="1:10">
      <c r="A119" s="10"/>
      <c r="B119" s="11"/>
      <c r="C119" s="11"/>
      <c r="D119" s="11"/>
      <c r="E119" s="9"/>
      <c r="F119" s="9"/>
      <c r="G119" s="9"/>
      <c r="H119" s="9"/>
      <c r="I119" s="9"/>
      <c r="J119" s="9"/>
    </row>
    <row r="120" spans="1:10">
      <c r="A120" s="10"/>
      <c r="B120" s="11"/>
      <c r="C120" s="11"/>
      <c r="D120" s="11"/>
      <c r="E120" s="9"/>
      <c r="F120" s="9"/>
      <c r="G120" s="9"/>
      <c r="H120" s="9"/>
      <c r="I120" s="9"/>
      <c r="J120" s="9"/>
    </row>
    <row r="121" spans="1:10">
      <c r="A121" s="10"/>
      <c r="B121" s="11"/>
      <c r="C121" s="11"/>
      <c r="D121" s="11"/>
      <c r="E121" s="9"/>
      <c r="F121" s="9"/>
      <c r="G121" s="9"/>
      <c r="H121" s="9"/>
      <c r="I121" s="9"/>
      <c r="J121" s="9"/>
    </row>
    <row r="122" spans="1:10">
      <c r="A122" s="10"/>
      <c r="B122" s="11"/>
      <c r="C122" s="11"/>
      <c r="D122" s="11"/>
      <c r="E122" s="9"/>
      <c r="F122" s="9"/>
      <c r="G122" s="9"/>
      <c r="H122" s="9"/>
      <c r="I122" s="9"/>
      <c r="J122" s="9"/>
    </row>
    <row r="123" spans="1:10">
      <c r="A123" s="10"/>
      <c r="B123" s="11"/>
      <c r="C123" s="11"/>
      <c r="D123" s="11"/>
      <c r="E123" s="9"/>
      <c r="F123" s="9"/>
      <c r="G123" s="9"/>
      <c r="H123" s="9"/>
      <c r="I123" s="9"/>
      <c r="J123" s="9"/>
    </row>
    <row r="124" spans="1:10">
      <c r="A124" s="10"/>
      <c r="B124" s="11"/>
      <c r="C124" s="11"/>
      <c r="D124" s="11"/>
      <c r="E124" s="9"/>
      <c r="F124" s="9"/>
      <c r="G124" s="9"/>
      <c r="H124" s="9"/>
      <c r="I124" s="9"/>
      <c r="J124" s="9"/>
    </row>
    <row r="125" spans="1:10">
      <c r="A125" s="10"/>
      <c r="B125" s="11"/>
      <c r="C125" s="11"/>
      <c r="D125" s="11"/>
      <c r="E125" s="9"/>
      <c r="F125" s="9"/>
      <c r="G125" s="9"/>
      <c r="H125" s="9"/>
      <c r="I125" s="9"/>
      <c r="J125" s="9"/>
    </row>
    <row r="126" spans="1:10">
      <c r="A126" s="10"/>
      <c r="B126" s="11"/>
      <c r="C126" s="11"/>
      <c r="D126" s="11"/>
      <c r="E126" s="9"/>
      <c r="F126" s="9"/>
      <c r="G126" s="9"/>
      <c r="H126" s="9"/>
      <c r="I126" s="9"/>
      <c r="J126" s="9"/>
    </row>
    <row r="127" spans="1:10">
      <c r="A127" s="10"/>
      <c r="B127" s="11"/>
      <c r="C127" s="11"/>
      <c r="D127" s="11"/>
      <c r="E127" s="9"/>
      <c r="F127" s="9"/>
      <c r="G127" s="9"/>
      <c r="H127" s="9"/>
      <c r="I127" s="9"/>
      <c r="J127" s="9"/>
    </row>
    <row r="128" spans="1:10">
      <c r="A128" s="10"/>
      <c r="B128" s="11"/>
      <c r="C128" s="11"/>
      <c r="D128" s="11"/>
      <c r="E128" s="9"/>
      <c r="F128" s="9"/>
      <c r="G128" s="9"/>
      <c r="H128" s="9"/>
      <c r="I128" s="9"/>
      <c r="J128" s="9"/>
    </row>
    <row r="129" spans="1:10">
      <c r="A129" s="10"/>
      <c r="B129" s="11"/>
      <c r="C129" s="11"/>
      <c r="D129" s="11"/>
      <c r="E129" s="9"/>
      <c r="F129" s="9"/>
      <c r="G129" s="9"/>
      <c r="H129" s="9"/>
      <c r="I129" s="9"/>
      <c r="J129" s="9"/>
    </row>
    <row r="130" spans="1:10">
      <c r="A130" s="10"/>
      <c r="B130" s="11"/>
      <c r="C130" s="11"/>
      <c r="D130" s="11"/>
      <c r="E130" s="9"/>
      <c r="F130" s="9"/>
      <c r="G130" s="9"/>
      <c r="H130" s="9"/>
      <c r="I130" s="9"/>
      <c r="J130" s="9"/>
    </row>
    <row r="131" spans="1:10">
      <c r="A131" s="10"/>
      <c r="B131" s="11"/>
      <c r="C131" s="11"/>
      <c r="D131" s="11"/>
      <c r="E131" s="9"/>
      <c r="F131" s="9"/>
      <c r="G131" s="9"/>
      <c r="H131" s="9"/>
      <c r="I131" s="9"/>
      <c r="J131" s="9"/>
    </row>
    <row r="132" spans="1:10" ht="1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ht="1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ht="1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ht="1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1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1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ht="1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ht="1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1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ht="1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ht="1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ht="1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ht="15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ht="15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5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ht="15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ht="15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15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15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ht="15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ht="1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ht="15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ht="15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ht="15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ht="15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15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15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ht="1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5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ht="15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ht="15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ht="15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ht="15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15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15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ht="15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ht="15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ht="15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ht="15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ht="15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ht="15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ht="15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ht="15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ht="15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15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15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ht="15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ht="15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ht="15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ht="15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ht="15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ht="15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ht="15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ht="15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ht="15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ht="15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ht="15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ht="15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ht="15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ht="15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ht="15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ht="15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5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ht="15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ht="15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ht="15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15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15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5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ht="15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5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ht="15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15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5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5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ht="15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ht="15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ht="15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ht="15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ht="15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ht="15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15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15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ht="15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ht="15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ht="15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ht="15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ht="15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ht="15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ht="15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ht="15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15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15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ht="15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ht="15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ht="15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ht="15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15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15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ht="15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ht="15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ht="15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ht="15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ht="15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15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15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ht="15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ht="15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ht="15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ht="15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ht="15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ht="15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ht="15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ht="15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15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15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ht="15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ht="15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ht="15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ht="15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ht="15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ht="15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15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15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ht="15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ht="15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ht="15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15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15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ht="15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ht="15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ht="15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ht="15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ht="15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ht="15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ht="15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ht="15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ht="15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ht="15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ht="15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ht="15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5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ht="15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ht="15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ht="15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ht="15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ht="15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ht="15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ht="15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ht="15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15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15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ht="15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ht="15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ht="15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ht="15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ht="15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ht="15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ht="15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ht="15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15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15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ht="15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ht="15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ht="15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ht="15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15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15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ht="15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ht="15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ht="15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ht="15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ht="15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ht="15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ht="15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ht="15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ht="15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ht="15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ht="15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ht="15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ht="15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ht="15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ht="15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ht="15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ht="15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ht="15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ht="15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ht="15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ht="15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ht="15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ht="15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ht="15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ht="15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ht="15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ht="15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ht="15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ht="15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ht="15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ht="15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ht="15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ht="15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ht="15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ht="15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ht="15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ht="15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ht="15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ht="15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5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5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ht="15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ht="15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ht="15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ht="15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ht="15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ht="15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ht="15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ht="15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ht="15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ht="15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ht="15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15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15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ht="15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ht="15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ht="15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ht="15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ht="15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ht="15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ht="15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ht="15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ht="15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ht="15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ht="15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ht="15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ht="15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ht="15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15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15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ht="15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ht="15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ht="15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ht="15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15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15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ht="15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ht="15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ht="15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ht="15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15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15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ht="15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ht="15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ht="15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ht="15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ht="15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ht="15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ht="15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ht="15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ht="15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ht="15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ht="15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ht="15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ht="15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ht="15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ht="15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15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15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ht="15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ht="15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ht="15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15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15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ht="15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ht="15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ht="15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5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15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ht="15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ht="15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ht="15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ht="15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ht="15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15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15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ht="15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ht="15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ht="15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ht="15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ht="15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ht="15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15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15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ht="15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ht="15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ht="15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ht="15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15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15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ht="15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ht="15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ht="15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ht="15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15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15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ht="15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ht="15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ht="15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15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15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ht="15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ht="15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ht="15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15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15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ht="15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ht="15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ht="15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ht="15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ht="15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15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15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ht="15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ht="15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ht="15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ht="15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ht="15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15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15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ht="15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ht="15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ht="15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ht="15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ht="15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ht="15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ht="15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ht="15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ht="15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ht="15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ht="15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ht="15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ht="15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5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5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15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ht="15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ht="15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5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ht="15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ht="15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ht="15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ht="15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ht="15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ht="15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ht="15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ht="15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15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15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ht="15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ht="15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ht="15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ht="15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ht="15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15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15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ht="15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ht="15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ht="15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15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15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ht="15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ht="15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ht="15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ht="15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ht="15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ht="15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ht="15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ht="15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ht="15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ht="15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ht="15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ht="15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ht="15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ht="15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ht="15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ht="15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ht="15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ht="15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ht="15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ht="15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15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15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ht="15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ht="15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ht="15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ht="15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ht="15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ht="15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ht="15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ht="15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ht="15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15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15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ht="15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ht="15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ht="15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ht="15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ht="15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15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15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5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ht="15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ht="15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ht="15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15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15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ht="15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ht="15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ht="15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15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15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ht="15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ht="15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ht="15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5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15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ht="15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ht="15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ht="15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15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15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ht="15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ht="15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ht="15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15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ht="15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ht="15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ht="15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ht="15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ht="15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ht="15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ht="15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ht="15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ht="15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ht="15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ht="15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ht="15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ht="15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ht="15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ht="15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ht="15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ht="15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ht="15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ht="15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ht="15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ht="15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ht="15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ht="15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ht="15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ht="15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ht="15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5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ht="15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ht="15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ht="15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ht="15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ht="15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ht="15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ht="15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ht="15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ht="15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ht="15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ht="15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ht="15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ht="15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ht="15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5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5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ht="15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ht="15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ht="15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ht="15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ht="15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ht="15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ht="15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ht="15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ht="15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ht="15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ht="15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ht="15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ht="15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ht="15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ht="15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ht="15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ht="15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ht="15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ht="15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ht="15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ht="15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ht="15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ht="15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ht="15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ht="15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ht="15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ht="15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ht="15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ht="15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ht="15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ht="15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ht="15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ht="15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ht="15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ht="15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ht="15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ht="15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ht="15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ht="15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ht="15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ht="15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ht="15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ht="15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ht="15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ht="15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ht="15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ht="15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ht="15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ht="15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ht="15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ht="15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ht="15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ht="15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ht="15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ht="15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ht="15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ht="15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ht="15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ht="15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ht="15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ht="15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ht="15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ht="15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ht="15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ht="15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ht="15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5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ht="15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ht="15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ht="15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ht="15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ht="15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ht="15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ht="15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ht="15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ht="15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ht="15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ht="15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ht="15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ht="15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ht="15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ht="15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ht="15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5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ht="15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ht="15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ht="15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ht="15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ht="15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ht="15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ht="15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ht="15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ht="15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ht="15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ht="15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ht="15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ht="15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ht="15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ht="15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ht="15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ht="15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ht="15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ht="15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ht="15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ht="15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ht="15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ht="15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ht="15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ht="15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ht="15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ht="15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ht="15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ht="15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ht="15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ht="15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ht="15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ht="15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ht="15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ht="15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ht="15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ht="15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ht="15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ht="15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ht="15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ht="15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ht="15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ht="15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ht="15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ht="15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ht="15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ht="15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ht="15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5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5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ht="15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ht="15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ht="15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ht="15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ht="15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ht="15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ht="15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ht="15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ht="15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ht="15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ht="15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ht="15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ht="15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ht="15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ht="15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ht="15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ht="15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ht="15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ht="15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ht="15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ht="15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ht="15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ht="15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ht="15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ht="15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ht="15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ht="15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ht="15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ht="15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ht="15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ht="15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ht="15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ht="15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ht="15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ht="15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ht="15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ht="15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ht="15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ht="15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ht="15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ht="15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ht="15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ht="15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ht="15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ht="15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ht="15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ht="15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ht="15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ht="15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ht="15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ht="15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ht="15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ht="15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ht="15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ht="15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ht="15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ht="15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ht="15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ht="15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ht="15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ht="15">
      <c r="A1001" s="8"/>
      <c r="B1001" s="8"/>
      <c r="C1001" s="8"/>
      <c r="D1001" s="8"/>
      <c r="E1001" s="8"/>
      <c r="F1001" s="8"/>
      <c r="G1001" s="8"/>
      <c r="H1001" s="8"/>
      <c r="I1001" s="8"/>
      <c r="J1001" s="8"/>
    </row>
    <row r="1002" spans="1:10" ht="15">
      <c r="A1002" s="8"/>
      <c r="B1002" s="8"/>
      <c r="C1002" s="8"/>
      <c r="D1002" s="8"/>
      <c r="E1002" s="8"/>
      <c r="F1002" s="8"/>
      <c r="G1002" s="8"/>
      <c r="H1002" s="8"/>
      <c r="I1002" s="8"/>
      <c r="J1002" s="8"/>
    </row>
    <row r="1003" spans="1:10" ht="15">
      <c r="A1003" s="8"/>
      <c r="B1003" s="8"/>
      <c r="C1003" s="8"/>
      <c r="D1003" s="8"/>
      <c r="E1003" s="8"/>
      <c r="F1003" s="8"/>
      <c r="G1003" s="8"/>
      <c r="H1003" s="8"/>
      <c r="I1003" s="8"/>
      <c r="J1003" s="8"/>
    </row>
    <row r="1004" spans="1:10" ht="15">
      <c r="A1004" s="8"/>
      <c r="B1004" s="8"/>
      <c r="C1004" s="8"/>
      <c r="D1004" s="8"/>
      <c r="E1004" s="8"/>
      <c r="F1004" s="8"/>
      <c r="G1004" s="8"/>
      <c r="H1004" s="8"/>
      <c r="I1004" s="8"/>
      <c r="J1004" s="8"/>
    </row>
    <row r="1005" spans="1:10" ht="15">
      <c r="A1005" s="8"/>
      <c r="B1005" s="8"/>
      <c r="C1005" s="8"/>
      <c r="D1005" s="8"/>
      <c r="E1005" s="8"/>
      <c r="F1005" s="8"/>
      <c r="G1005" s="8"/>
      <c r="H1005" s="8"/>
      <c r="I1005" s="8"/>
      <c r="J1005" s="8"/>
    </row>
    <row r="1006" spans="1:10" ht="15">
      <c r="A1006" s="8"/>
      <c r="B1006" s="8"/>
      <c r="C1006" s="8"/>
      <c r="D1006" s="8"/>
      <c r="E1006" s="8"/>
      <c r="F1006" s="8"/>
      <c r="G1006" s="8"/>
      <c r="H1006" s="8"/>
      <c r="I1006" s="8"/>
      <c r="J1006" s="8"/>
    </row>
    <row r="1007" spans="1:10" ht="15">
      <c r="A1007" s="8"/>
      <c r="B1007" s="8"/>
      <c r="C1007" s="8"/>
      <c r="D1007" s="8"/>
      <c r="E1007" s="8"/>
      <c r="F1007" s="8"/>
      <c r="G1007" s="8"/>
      <c r="H1007" s="8"/>
      <c r="I1007" s="8"/>
      <c r="J1007" s="8"/>
    </row>
    <row r="1008" spans="1:10" ht="15">
      <c r="A1008" s="8"/>
      <c r="B1008" s="8"/>
      <c r="C1008" s="8"/>
      <c r="D1008" s="8"/>
      <c r="E1008" s="8"/>
      <c r="F1008" s="8"/>
      <c r="G1008" s="8"/>
      <c r="H1008" s="8"/>
      <c r="I1008" s="8"/>
      <c r="J1008" s="8"/>
    </row>
    <row r="1009" spans="1:10" ht="15">
      <c r="A1009" s="8"/>
      <c r="B1009" s="8"/>
      <c r="C1009" s="8"/>
      <c r="D1009" s="8"/>
      <c r="E1009" s="8"/>
      <c r="F1009" s="8"/>
      <c r="G1009" s="8"/>
      <c r="H1009" s="8"/>
      <c r="I1009" s="8"/>
      <c r="J1009" s="8"/>
    </row>
    <row r="1010" spans="1:10" ht="15">
      <c r="A1010" s="8"/>
      <c r="B1010" s="8"/>
      <c r="C1010" s="8"/>
      <c r="D1010" s="8"/>
      <c r="E1010" s="8"/>
      <c r="F1010" s="8"/>
      <c r="G1010" s="8"/>
      <c r="H1010" s="8"/>
      <c r="I1010" s="8"/>
      <c r="J1010" s="8"/>
    </row>
    <row r="1011" spans="1:10" ht="15">
      <c r="A1011" s="8"/>
      <c r="B1011" s="8"/>
      <c r="C1011" s="8"/>
      <c r="D1011" s="8"/>
      <c r="E1011" s="8"/>
      <c r="F1011" s="8"/>
      <c r="G1011" s="8"/>
      <c r="H1011" s="8"/>
      <c r="I1011" s="8"/>
      <c r="J1011" s="8"/>
    </row>
    <row r="1012" spans="1:10" ht="15">
      <c r="A1012" s="8"/>
      <c r="B1012" s="8"/>
      <c r="C1012" s="8"/>
      <c r="D1012" s="8"/>
      <c r="E1012" s="8"/>
      <c r="F1012" s="8"/>
      <c r="G1012" s="8"/>
      <c r="H1012" s="8"/>
      <c r="I1012" s="8"/>
      <c r="J1012" s="8"/>
    </row>
    <row r="1013" spans="1:10" ht="15">
      <c r="A1013" s="8"/>
      <c r="B1013" s="8"/>
      <c r="C1013" s="8"/>
      <c r="D1013" s="8"/>
      <c r="E1013" s="8"/>
      <c r="F1013" s="8"/>
      <c r="G1013" s="8"/>
      <c r="H1013" s="8"/>
      <c r="I1013" s="8"/>
      <c r="J1013" s="8"/>
    </row>
    <row r="1014" spans="1:10" ht="15">
      <c r="A1014" s="8"/>
      <c r="B1014" s="8"/>
      <c r="C1014" s="8"/>
      <c r="D1014" s="8"/>
      <c r="E1014" s="8"/>
      <c r="F1014" s="8"/>
      <c r="G1014" s="8"/>
      <c r="H1014" s="8"/>
      <c r="I1014" s="8"/>
      <c r="J1014" s="8"/>
    </row>
    <row r="1015" spans="1:10" ht="15">
      <c r="A1015" s="8"/>
      <c r="B1015" s="8"/>
      <c r="C1015" s="8"/>
      <c r="D1015" s="8"/>
      <c r="E1015" s="8"/>
      <c r="F1015" s="8"/>
      <c r="G1015" s="8"/>
      <c r="H1015" s="8"/>
      <c r="I1015" s="8"/>
      <c r="J1015" s="8"/>
    </row>
    <row r="1016" spans="1:10" ht="15">
      <c r="A1016" s="8"/>
      <c r="B1016" s="8"/>
      <c r="C1016" s="8"/>
      <c r="D1016" s="8"/>
      <c r="E1016" s="8"/>
      <c r="F1016" s="8"/>
      <c r="G1016" s="8"/>
      <c r="H1016" s="8"/>
      <c r="I1016" s="8"/>
      <c r="J1016" s="8"/>
    </row>
    <row r="1017" spans="1:10" ht="15">
      <c r="A1017" s="8"/>
      <c r="B1017" s="8"/>
      <c r="C1017" s="8"/>
      <c r="D1017" s="8"/>
      <c r="E1017" s="8"/>
      <c r="F1017" s="8"/>
      <c r="G1017" s="8"/>
      <c r="H1017" s="8"/>
      <c r="I1017" s="8"/>
      <c r="J1017" s="8"/>
    </row>
    <row r="1018" spans="1:10" ht="15">
      <c r="A1018" s="8"/>
      <c r="B1018" s="8"/>
      <c r="C1018" s="8"/>
      <c r="D1018" s="8"/>
      <c r="E1018" s="8"/>
      <c r="F1018" s="8"/>
      <c r="G1018" s="8"/>
      <c r="H1018" s="8"/>
      <c r="I1018" s="8"/>
      <c r="J1018" s="8"/>
    </row>
    <row r="1019" spans="1:10" ht="15">
      <c r="A1019" s="8"/>
      <c r="B1019" s="8"/>
      <c r="C1019" s="8"/>
      <c r="D1019" s="8"/>
      <c r="E1019" s="8"/>
      <c r="F1019" s="8"/>
      <c r="G1019" s="8"/>
      <c r="H1019" s="8"/>
      <c r="I1019" s="8"/>
      <c r="J1019" s="8"/>
    </row>
    <row r="1020" spans="1:10" ht="15">
      <c r="A1020" s="8"/>
      <c r="B1020" s="8"/>
      <c r="C1020" s="8"/>
      <c r="D1020" s="8"/>
      <c r="E1020" s="8"/>
      <c r="F1020" s="8"/>
      <c r="G1020" s="8"/>
      <c r="H1020" s="8"/>
      <c r="I1020" s="8"/>
      <c r="J1020" s="8"/>
    </row>
    <row r="1021" spans="1:10" ht="15">
      <c r="A1021" s="8"/>
      <c r="B1021" s="8"/>
      <c r="C1021" s="8"/>
      <c r="D1021" s="8"/>
      <c r="E1021" s="8"/>
      <c r="F1021" s="8"/>
      <c r="G1021" s="8"/>
      <c r="H1021" s="8"/>
      <c r="I1021" s="8"/>
      <c r="J1021" s="8"/>
    </row>
    <row r="1022" spans="1:10" ht="15">
      <c r="A1022" s="8"/>
      <c r="B1022" s="8"/>
      <c r="C1022" s="8"/>
      <c r="D1022" s="8"/>
      <c r="E1022" s="8"/>
      <c r="F1022" s="8"/>
      <c r="G1022" s="8"/>
      <c r="H1022" s="8"/>
      <c r="I1022" s="8"/>
      <c r="J1022" s="8"/>
    </row>
    <row r="1023" spans="1:10" ht="15">
      <c r="A1023" s="8"/>
      <c r="B1023" s="8"/>
      <c r="C1023" s="8"/>
      <c r="D1023" s="8"/>
      <c r="E1023" s="8"/>
      <c r="F1023" s="8"/>
      <c r="G1023" s="8"/>
      <c r="H1023" s="8"/>
      <c r="I1023" s="8"/>
      <c r="J1023" s="8"/>
    </row>
    <row r="1024" spans="1:10" ht="15">
      <c r="A1024" s="8"/>
      <c r="B1024" s="8"/>
      <c r="C1024" s="8"/>
      <c r="D1024" s="8"/>
      <c r="E1024" s="8"/>
      <c r="F1024" s="8"/>
      <c r="G1024" s="8"/>
      <c r="H1024" s="8"/>
      <c r="I1024" s="8"/>
      <c r="J1024" s="8"/>
    </row>
    <row r="1025" spans="1:10" ht="15">
      <c r="A1025" s="8"/>
      <c r="B1025" s="8"/>
      <c r="C1025" s="8"/>
      <c r="D1025" s="8"/>
      <c r="E1025" s="8"/>
      <c r="F1025" s="8"/>
      <c r="G1025" s="8"/>
      <c r="H1025" s="8"/>
      <c r="I1025" s="8"/>
      <c r="J1025" s="8"/>
    </row>
    <row r="1026" spans="1:10" ht="15">
      <c r="A1026" s="8"/>
      <c r="B1026" s="8"/>
      <c r="C1026" s="8"/>
      <c r="D1026" s="8"/>
      <c r="E1026" s="8"/>
      <c r="F1026" s="8"/>
      <c r="G1026" s="8"/>
      <c r="H1026" s="8"/>
      <c r="I1026" s="8"/>
      <c r="J1026" s="8"/>
    </row>
    <row r="1027" spans="1:10" ht="15">
      <c r="A1027" s="8"/>
      <c r="B1027" s="8"/>
      <c r="C1027" s="8"/>
      <c r="D1027" s="8"/>
      <c r="E1027" s="8"/>
      <c r="F1027" s="8"/>
      <c r="G1027" s="8"/>
      <c r="H1027" s="8"/>
      <c r="I1027" s="8"/>
      <c r="J1027" s="8"/>
    </row>
    <row r="1028" spans="1:10" ht="15">
      <c r="A1028" s="8"/>
      <c r="B1028" s="8"/>
      <c r="C1028" s="8"/>
      <c r="D1028" s="8"/>
      <c r="E1028" s="8"/>
      <c r="F1028" s="8"/>
      <c r="G1028" s="8"/>
      <c r="H1028" s="8"/>
      <c r="I1028" s="8"/>
      <c r="J1028" s="8"/>
    </row>
    <row r="1029" spans="1:10" ht="15">
      <c r="A1029" s="8"/>
      <c r="B1029" s="8"/>
      <c r="C1029" s="8"/>
      <c r="D1029" s="8"/>
      <c r="E1029" s="8"/>
      <c r="F1029" s="8"/>
      <c r="G1029" s="8"/>
      <c r="H1029" s="8"/>
      <c r="I1029" s="8"/>
      <c r="J1029" s="8"/>
    </row>
    <row r="1030" spans="1:10" ht="15">
      <c r="A1030" s="8"/>
      <c r="B1030" s="8"/>
      <c r="C1030" s="8"/>
      <c r="D1030" s="8"/>
      <c r="E1030" s="8"/>
      <c r="F1030" s="8"/>
      <c r="G1030" s="8"/>
      <c r="H1030" s="8"/>
      <c r="I1030" s="8"/>
      <c r="J1030" s="8"/>
    </row>
    <row r="1031" spans="1:10" ht="15">
      <c r="A1031" s="8"/>
      <c r="B1031" s="8"/>
      <c r="C1031" s="8"/>
      <c r="D1031" s="8"/>
      <c r="E1031" s="8"/>
      <c r="F1031" s="8"/>
      <c r="G1031" s="8"/>
      <c r="H1031" s="8"/>
      <c r="I1031" s="8"/>
      <c r="J1031" s="8"/>
    </row>
    <row r="1032" spans="1:10" ht="15">
      <c r="A1032" s="8"/>
      <c r="B1032" s="8"/>
      <c r="C1032" s="8"/>
      <c r="D1032" s="8"/>
      <c r="E1032" s="8"/>
      <c r="F1032" s="8"/>
      <c r="G1032" s="8"/>
      <c r="H1032" s="8"/>
      <c r="I1032" s="8"/>
      <c r="J1032" s="8"/>
    </row>
    <row r="1033" spans="1:10" ht="15">
      <c r="A1033" s="8"/>
      <c r="B1033" s="8"/>
      <c r="C1033" s="8"/>
      <c r="D1033" s="8"/>
      <c r="E1033" s="8"/>
      <c r="F1033" s="8"/>
      <c r="G1033" s="8"/>
      <c r="H1033" s="8"/>
      <c r="I1033" s="8"/>
      <c r="J1033" s="8"/>
    </row>
    <row r="1034" spans="1:10" ht="15">
      <c r="A1034" s="8"/>
      <c r="B1034" s="8"/>
      <c r="C1034" s="8"/>
      <c r="D1034" s="8"/>
      <c r="E1034" s="8"/>
      <c r="F1034" s="8"/>
      <c r="G1034" s="8"/>
      <c r="H1034" s="8"/>
      <c r="I1034" s="8"/>
      <c r="J1034" s="8"/>
    </row>
    <row r="1035" spans="1:10" ht="15">
      <c r="A1035" s="8"/>
      <c r="B1035" s="8"/>
      <c r="C1035" s="8"/>
      <c r="D1035" s="8"/>
      <c r="E1035" s="8"/>
      <c r="F1035" s="8"/>
      <c r="G1035" s="8"/>
      <c r="H1035" s="8"/>
      <c r="I1035" s="8"/>
      <c r="J1035" s="8"/>
    </row>
    <row r="1036" spans="1:10" ht="15">
      <c r="A1036" s="8"/>
      <c r="B1036" s="8"/>
      <c r="C1036" s="8"/>
      <c r="D1036" s="8"/>
      <c r="E1036" s="8"/>
      <c r="F1036" s="8"/>
      <c r="G1036" s="8"/>
      <c r="H1036" s="8"/>
      <c r="I1036" s="8"/>
      <c r="J1036" s="8"/>
    </row>
    <row r="1037" spans="1:10" ht="15">
      <c r="A1037" s="8"/>
      <c r="B1037" s="8"/>
      <c r="C1037" s="8"/>
      <c r="D1037" s="8"/>
      <c r="E1037" s="8"/>
      <c r="F1037" s="8"/>
      <c r="G1037" s="8"/>
      <c r="H1037" s="8"/>
      <c r="I1037" s="8"/>
      <c r="J1037" s="8"/>
    </row>
    <row r="1038" spans="1:10" ht="15">
      <c r="A1038" s="8"/>
      <c r="B1038" s="8"/>
      <c r="C1038" s="8"/>
      <c r="D1038" s="8"/>
      <c r="E1038" s="8"/>
      <c r="F1038" s="8"/>
      <c r="G1038" s="8"/>
      <c r="H1038" s="8"/>
      <c r="I1038" s="8"/>
      <c r="J1038" s="8"/>
    </row>
    <row r="1039" spans="1:10" ht="15">
      <c r="A1039" s="8"/>
      <c r="B1039" s="8"/>
      <c r="C1039" s="8"/>
      <c r="D1039" s="8"/>
      <c r="E1039" s="8"/>
      <c r="F1039" s="8"/>
      <c r="G1039" s="8"/>
      <c r="H1039" s="8"/>
      <c r="I1039" s="8"/>
      <c r="J1039" s="8"/>
    </row>
    <row r="1040" spans="1:10" ht="15">
      <c r="A1040" s="8"/>
      <c r="B1040" s="8"/>
      <c r="C1040" s="8"/>
      <c r="D1040" s="8"/>
      <c r="E1040" s="8"/>
      <c r="F1040" s="8"/>
      <c r="G1040" s="8"/>
      <c r="H1040" s="8"/>
      <c r="I1040" s="8"/>
      <c r="J1040" s="8"/>
    </row>
    <row r="1041" spans="1:10" ht="15">
      <c r="A1041" s="8"/>
      <c r="B1041" s="8"/>
      <c r="C1041" s="8"/>
      <c r="D1041" s="8"/>
      <c r="E1041" s="8"/>
      <c r="F1041" s="8"/>
      <c r="G1041" s="8"/>
      <c r="H1041" s="8"/>
      <c r="I1041" s="8"/>
      <c r="J1041" s="8"/>
    </row>
    <row r="1042" spans="1:10" ht="15">
      <c r="A1042" s="8"/>
      <c r="B1042" s="8"/>
      <c r="C1042" s="8"/>
      <c r="D1042" s="8"/>
      <c r="E1042" s="8"/>
      <c r="F1042" s="8"/>
      <c r="G1042" s="8"/>
      <c r="H1042" s="8"/>
      <c r="I1042" s="8"/>
      <c r="J1042" s="8"/>
    </row>
    <row r="1043" spans="1:10" ht="15">
      <c r="A1043" s="8"/>
      <c r="B1043" s="8"/>
      <c r="C1043" s="8"/>
      <c r="D1043" s="8"/>
      <c r="E1043" s="8"/>
      <c r="F1043" s="8"/>
      <c r="G1043" s="8"/>
      <c r="H1043" s="8"/>
      <c r="I1043" s="8"/>
      <c r="J1043" s="8"/>
    </row>
    <row r="1044" spans="1:10" ht="15">
      <c r="A1044" s="8"/>
      <c r="B1044" s="8"/>
      <c r="C1044" s="8"/>
      <c r="D1044" s="8"/>
      <c r="E1044" s="8"/>
      <c r="F1044" s="8"/>
      <c r="G1044" s="8"/>
      <c r="H1044" s="8"/>
      <c r="I1044" s="8"/>
      <c r="J1044" s="8"/>
    </row>
    <row r="1045" spans="1:10" ht="15">
      <c r="A1045" s="8"/>
      <c r="B1045" s="8"/>
      <c r="C1045" s="8"/>
      <c r="D1045" s="8"/>
      <c r="E1045" s="8"/>
      <c r="F1045" s="8"/>
      <c r="G1045" s="8"/>
      <c r="H1045" s="8"/>
      <c r="I1045" s="8"/>
      <c r="J1045" s="8"/>
    </row>
    <row r="1046" spans="1:10" ht="15">
      <c r="A1046" s="8"/>
      <c r="B1046" s="8"/>
      <c r="C1046" s="8"/>
      <c r="D1046" s="8"/>
      <c r="E1046" s="8"/>
      <c r="F1046" s="8"/>
      <c r="G1046" s="8"/>
      <c r="H1046" s="8"/>
      <c r="I1046" s="8"/>
      <c r="J1046" s="8"/>
    </row>
    <row r="1047" spans="1:10" ht="15">
      <c r="A1047" s="8"/>
      <c r="B1047" s="8"/>
      <c r="C1047" s="8"/>
      <c r="D1047" s="8"/>
      <c r="E1047" s="8"/>
      <c r="F1047" s="8"/>
      <c r="G1047" s="8"/>
      <c r="H1047" s="8"/>
      <c r="I1047" s="8"/>
      <c r="J1047" s="8"/>
    </row>
    <row r="1048" spans="1:10" ht="15">
      <c r="A1048" s="8"/>
      <c r="B1048" s="8"/>
      <c r="C1048" s="8"/>
      <c r="D1048" s="8"/>
      <c r="E1048" s="8"/>
      <c r="F1048" s="8"/>
      <c r="G1048" s="8"/>
      <c r="H1048" s="8"/>
      <c r="I1048" s="8"/>
      <c r="J1048" s="8"/>
    </row>
    <row r="1049" spans="1:10" ht="15">
      <c r="A1049" s="8"/>
      <c r="B1049" s="8"/>
      <c r="C1049" s="8"/>
      <c r="D1049" s="8"/>
      <c r="E1049" s="8"/>
      <c r="F1049" s="8"/>
      <c r="G1049" s="8"/>
      <c r="H1049" s="8"/>
      <c r="I1049" s="8"/>
      <c r="J1049" s="8"/>
    </row>
    <row r="1050" spans="1:10" ht="15">
      <c r="A1050" s="8"/>
      <c r="B1050" s="8"/>
      <c r="C1050" s="8"/>
      <c r="D1050" s="8"/>
      <c r="E1050" s="8"/>
      <c r="F1050" s="8"/>
      <c r="G1050" s="8"/>
      <c r="H1050" s="8"/>
      <c r="I1050" s="8"/>
      <c r="J1050" s="8"/>
    </row>
    <row r="1051" spans="1:10" ht="15">
      <c r="A1051" s="8"/>
      <c r="B1051" s="8"/>
      <c r="C1051" s="8"/>
      <c r="D1051" s="8"/>
      <c r="E1051" s="8"/>
      <c r="F1051" s="8"/>
      <c r="G1051" s="8"/>
      <c r="H1051" s="8"/>
      <c r="I1051" s="8"/>
      <c r="J1051" s="8"/>
    </row>
    <row r="1052" spans="1:10" ht="15">
      <c r="A1052" s="8"/>
      <c r="B1052" s="8"/>
      <c r="C1052" s="8"/>
      <c r="D1052" s="8"/>
      <c r="E1052" s="8"/>
      <c r="F1052" s="8"/>
      <c r="G1052" s="8"/>
      <c r="H1052" s="8"/>
      <c r="I1052" s="8"/>
      <c r="J1052" s="8"/>
    </row>
    <row r="1053" spans="1:10" ht="15">
      <c r="A1053" s="8"/>
      <c r="B1053" s="8"/>
      <c r="C1053" s="8"/>
      <c r="D1053" s="8"/>
      <c r="E1053" s="8"/>
      <c r="F1053" s="8"/>
      <c r="G1053" s="8"/>
      <c r="H1053" s="8"/>
      <c r="I1053" s="8"/>
      <c r="J1053" s="8"/>
    </row>
    <row r="1054" spans="1:10" ht="15">
      <c r="A1054" s="8"/>
      <c r="B1054" s="8"/>
      <c r="C1054" s="8"/>
      <c r="D1054" s="8"/>
      <c r="E1054" s="8"/>
      <c r="F1054" s="8"/>
      <c r="G1054" s="8"/>
      <c r="H1054" s="8"/>
      <c r="I1054" s="8"/>
      <c r="J1054" s="8"/>
    </row>
    <row r="1055" spans="1:10" ht="15">
      <c r="A1055" s="8"/>
      <c r="B1055" s="8"/>
      <c r="C1055" s="8"/>
      <c r="D1055" s="8"/>
      <c r="E1055" s="8"/>
      <c r="F1055" s="8"/>
      <c r="G1055" s="8"/>
      <c r="H1055" s="8"/>
      <c r="I1055" s="8"/>
      <c r="J1055" s="8"/>
    </row>
    <row r="1056" spans="1:10" ht="15">
      <c r="A1056" s="8"/>
      <c r="B1056" s="8"/>
      <c r="C1056" s="8"/>
      <c r="D1056" s="8"/>
      <c r="E1056" s="8"/>
      <c r="F1056" s="8"/>
      <c r="G1056" s="8"/>
      <c r="H1056" s="8"/>
      <c r="I1056" s="8"/>
      <c r="J1056" s="8"/>
    </row>
    <row r="1057" spans="1:10" ht="15">
      <c r="A1057" s="8"/>
      <c r="B1057" s="8"/>
      <c r="C1057" s="8"/>
      <c r="D1057" s="8"/>
      <c r="E1057" s="8"/>
      <c r="F1057" s="8"/>
      <c r="G1057" s="8"/>
      <c r="H1057" s="8"/>
      <c r="I1057" s="8"/>
      <c r="J1057" s="8"/>
    </row>
    <row r="1058" spans="1:10" ht="15">
      <c r="A1058" s="8"/>
      <c r="B1058" s="8"/>
      <c r="C1058" s="8"/>
      <c r="D1058" s="8"/>
      <c r="E1058" s="8"/>
      <c r="F1058" s="8"/>
      <c r="G1058" s="8"/>
      <c r="H1058" s="8"/>
      <c r="I1058" s="8"/>
      <c r="J1058" s="8"/>
    </row>
    <row r="1059" spans="1:10" ht="15">
      <c r="A1059" s="8"/>
      <c r="B1059" s="8"/>
      <c r="C1059" s="8"/>
      <c r="D1059" s="8"/>
      <c r="E1059" s="8"/>
      <c r="F1059" s="8"/>
      <c r="G1059" s="8"/>
      <c r="H1059" s="8"/>
      <c r="I1059" s="8"/>
      <c r="J1059" s="8"/>
    </row>
    <row r="1060" spans="1:10" ht="15">
      <c r="A1060" s="8"/>
      <c r="B1060" s="8"/>
      <c r="C1060" s="8"/>
      <c r="D1060" s="8"/>
      <c r="E1060" s="8"/>
      <c r="F1060" s="8"/>
      <c r="G1060" s="8"/>
      <c r="H1060" s="8"/>
      <c r="I1060" s="8"/>
      <c r="J1060" s="8"/>
    </row>
    <row r="1061" spans="1:10" ht="15">
      <c r="A1061" s="8"/>
      <c r="B1061" s="8"/>
      <c r="C1061" s="8"/>
      <c r="D1061" s="8"/>
      <c r="E1061" s="8"/>
      <c r="F1061" s="8"/>
      <c r="G1061" s="8"/>
      <c r="H1061" s="8"/>
      <c r="I1061" s="8"/>
      <c r="J1061" s="8"/>
    </row>
    <row r="1062" spans="1:10" ht="15">
      <c r="A1062" s="8"/>
      <c r="B1062" s="8"/>
      <c r="C1062" s="8"/>
      <c r="D1062" s="8"/>
      <c r="E1062" s="8"/>
      <c r="F1062" s="8"/>
      <c r="G1062" s="8"/>
      <c r="H1062" s="8"/>
      <c r="I1062" s="8"/>
      <c r="J1062" s="8"/>
    </row>
    <row r="1063" spans="1:10" ht="15">
      <c r="A1063" s="8"/>
      <c r="B1063" s="8"/>
      <c r="C1063" s="8"/>
      <c r="D1063" s="8"/>
      <c r="E1063" s="8"/>
      <c r="F1063" s="8"/>
      <c r="G1063" s="8"/>
      <c r="H1063" s="8"/>
      <c r="I1063" s="8"/>
      <c r="J1063" s="8"/>
    </row>
    <row r="1064" spans="1:10" ht="15">
      <c r="A1064" s="8"/>
      <c r="B1064" s="8"/>
      <c r="C1064" s="8"/>
      <c r="D1064" s="8"/>
      <c r="E1064" s="8"/>
      <c r="F1064" s="8"/>
      <c r="G1064" s="8"/>
      <c r="H1064" s="8"/>
      <c r="I1064" s="8"/>
      <c r="J1064" s="8"/>
    </row>
    <row r="1065" spans="1:10" ht="15">
      <c r="A1065" s="8"/>
      <c r="B1065" s="8"/>
      <c r="C1065" s="8"/>
      <c r="D1065" s="8"/>
      <c r="E1065" s="8"/>
      <c r="F1065" s="8"/>
      <c r="G1065" s="8"/>
      <c r="H1065" s="8"/>
      <c r="I1065" s="8"/>
      <c r="J1065" s="8"/>
    </row>
    <row r="1066" spans="1:10" ht="15">
      <c r="A1066" s="8"/>
      <c r="B1066" s="8"/>
      <c r="C1066" s="8"/>
      <c r="D1066" s="8"/>
      <c r="E1066" s="8"/>
      <c r="F1066" s="8"/>
      <c r="G1066" s="8"/>
      <c r="H1066" s="8"/>
      <c r="I1066" s="8"/>
      <c r="J1066" s="8"/>
    </row>
    <row r="1067" spans="1:10" ht="15">
      <c r="A1067" s="8"/>
      <c r="B1067" s="8"/>
      <c r="C1067" s="8"/>
      <c r="D1067" s="8"/>
      <c r="E1067" s="8"/>
      <c r="F1067" s="8"/>
      <c r="G1067" s="8"/>
      <c r="H1067" s="8"/>
      <c r="I1067" s="8"/>
      <c r="J1067" s="8"/>
    </row>
    <row r="1068" spans="1:10" ht="15">
      <c r="A1068" s="8"/>
      <c r="B1068" s="8"/>
      <c r="C1068" s="8"/>
      <c r="D1068" s="8"/>
      <c r="E1068" s="8"/>
      <c r="F1068" s="8"/>
      <c r="G1068" s="8"/>
      <c r="H1068" s="8"/>
      <c r="I1068" s="8"/>
      <c r="J1068" s="8"/>
    </row>
    <row r="1069" spans="1:10" ht="15">
      <c r="A1069" s="8"/>
      <c r="B1069" s="8"/>
      <c r="C1069" s="8"/>
      <c r="D1069" s="8"/>
      <c r="E1069" s="8"/>
      <c r="F1069" s="8"/>
      <c r="G1069" s="8"/>
      <c r="H1069" s="8"/>
      <c r="I1069" s="8"/>
      <c r="J1069" s="8"/>
    </row>
    <row r="1070" spans="1:10" ht="15">
      <c r="A1070" s="8"/>
      <c r="B1070" s="8"/>
      <c r="C1070" s="8"/>
      <c r="D1070" s="8"/>
      <c r="E1070" s="8"/>
      <c r="F1070" s="8"/>
      <c r="G1070" s="8"/>
      <c r="H1070" s="8"/>
      <c r="I1070" s="8"/>
      <c r="J1070" s="8"/>
    </row>
    <row r="1071" spans="1:10" ht="15">
      <c r="A1071" s="8"/>
      <c r="B1071" s="8"/>
      <c r="C1071" s="8"/>
      <c r="D1071" s="8"/>
      <c r="E1071" s="8"/>
      <c r="F1071" s="8"/>
      <c r="G1071" s="8"/>
      <c r="H1071" s="8"/>
      <c r="I1071" s="8"/>
      <c r="J1071" s="8"/>
    </row>
    <row r="1072" spans="1:10" ht="15">
      <c r="A1072" s="8"/>
      <c r="B1072" s="8"/>
      <c r="C1072" s="8"/>
      <c r="D1072" s="8"/>
      <c r="E1072" s="8"/>
      <c r="F1072" s="8"/>
      <c r="G1072" s="8"/>
      <c r="H1072" s="8"/>
      <c r="I1072" s="8"/>
      <c r="J1072" s="8"/>
    </row>
    <row r="1073" spans="1:10" ht="15">
      <c r="A1073" s="8"/>
      <c r="B1073" s="8"/>
      <c r="C1073" s="8"/>
      <c r="D1073" s="8"/>
      <c r="E1073" s="8"/>
      <c r="F1073" s="8"/>
      <c r="G1073" s="8"/>
      <c r="H1073" s="8"/>
      <c r="I1073" s="8"/>
      <c r="J1073" s="8"/>
    </row>
    <row r="1074" spans="1:10" ht="15">
      <c r="A1074" s="8"/>
      <c r="B1074" s="8"/>
      <c r="C1074" s="8"/>
      <c r="D1074" s="8"/>
      <c r="E1074" s="8"/>
      <c r="F1074" s="8"/>
      <c r="G1074" s="8"/>
      <c r="H1074" s="8"/>
      <c r="I1074" s="8"/>
      <c r="J1074" s="8"/>
    </row>
    <row r="1075" spans="1:10" ht="15">
      <c r="A1075" s="8"/>
      <c r="B1075" s="8"/>
      <c r="C1075" s="8"/>
      <c r="D1075" s="8"/>
      <c r="E1075" s="8"/>
      <c r="F1075" s="8"/>
      <c r="G1075" s="8"/>
      <c r="H1075" s="8"/>
      <c r="I1075" s="8"/>
      <c r="J1075" s="8"/>
    </row>
    <row r="1076" spans="1:10" ht="15">
      <c r="A1076" s="8"/>
      <c r="B1076" s="8"/>
      <c r="C1076" s="8"/>
      <c r="D1076" s="8"/>
      <c r="E1076" s="8"/>
      <c r="F1076" s="8"/>
      <c r="G1076" s="8"/>
      <c r="H1076" s="8"/>
      <c r="I1076" s="8"/>
      <c r="J1076" s="8"/>
    </row>
    <row r="1077" spans="1:10" ht="15">
      <c r="A1077" s="8"/>
      <c r="B1077" s="8"/>
      <c r="C1077" s="8"/>
      <c r="D1077" s="8"/>
      <c r="E1077" s="8"/>
      <c r="F1077" s="8"/>
      <c r="G1077" s="8"/>
      <c r="H1077" s="8"/>
      <c r="I1077" s="8"/>
      <c r="J1077" s="8"/>
    </row>
    <row r="1078" spans="1:10" ht="15">
      <c r="A1078" s="8"/>
      <c r="B1078" s="8"/>
      <c r="C1078" s="8"/>
      <c r="D1078" s="8"/>
      <c r="E1078" s="8"/>
      <c r="F1078" s="8"/>
      <c r="G1078" s="8"/>
      <c r="H1078" s="8"/>
      <c r="I1078" s="8"/>
      <c r="J1078" s="8"/>
    </row>
    <row r="1079" spans="1:10" ht="15">
      <c r="A1079" s="8"/>
      <c r="B1079" s="8"/>
      <c r="C1079" s="8"/>
      <c r="D1079" s="8"/>
      <c r="E1079" s="8"/>
      <c r="F1079" s="8"/>
      <c r="G1079" s="8"/>
      <c r="H1079" s="8"/>
      <c r="I1079" s="8"/>
      <c r="J1079" s="8"/>
    </row>
    <row r="1080" spans="1:10" ht="15">
      <c r="A1080" s="8"/>
      <c r="B1080" s="8"/>
      <c r="C1080" s="8"/>
      <c r="D1080" s="8"/>
      <c r="E1080" s="8"/>
      <c r="F1080" s="8"/>
      <c r="G1080" s="8"/>
      <c r="H1080" s="8"/>
      <c r="I1080" s="8"/>
      <c r="J1080" s="8"/>
    </row>
    <row r="1081" spans="1:10" ht="15">
      <c r="A1081" s="8"/>
      <c r="B1081" s="8"/>
      <c r="C1081" s="8"/>
      <c r="D1081" s="8"/>
      <c r="E1081" s="8"/>
      <c r="F1081" s="8"/>
      <c r="G1081" s="8"/>
      <c r="H1081" s="8"/>
      <c r="I1081" s="8"/>
      <c r="J1081" s="8"/>
    </row>
    <row r="1082" spans="1:10" ht="15">
      <c r="A1082" s="8"/>
      <c r="B1082" s="8"/>
      <c r="C1082" s="8"/>
      <c r="D1082" s="8"/>
      <c r="E1082" s="8"/>
      <c r="F1082" s="8"/>
      <c r="G1082" s="8"/>
      <c r="H1082" s="8"/>
      <c r="I1082" s="8"/>
      <c r="J1082" s="8"/>
    </row>
    <row r="1083" spans="1:10" ht="15">
      <c r="A1083" s="8"/>
      <c r="B1083" s="8"/>
      <c r="C1083" s="8"/>
      <c r="D1083" s="8"/>
      <c r="E1083" s="8"/>
      <c r="F1083" s="8"/>
      <c r="G1083" s="8"/>
      <c r="H1083" s="8"/>
      <c r="I1083" s="8"/>
      <c r="J1083" s="8"/>
    </row>
    <row r="1084" spans="1:10" ht="15">
      <c r="A1084" s="8"/>
      <c r="B1084" s="8"/>
      <c r="C1084" s="8"/>
      <c r="D1084" s="8"/>
      <c r="E1084" s="8"/>
      <c r="F1084" s="8"/>
      <c r="G1084" s="8"/>
      <c r="H1084" s="8"/>
      <c r="I1084" s="8"/>
      <c r="J1084" s="8"/>
    </row>
    <row r="1085" spans="1:10" ht="15">
      <c r="A1085" s="8"/>
      <c r="B1085" s="8"/>
      <c r="C1085" s="8"/>
      <c r="D1085" s="8"/>
      <c r="E1085" s="8"/>
      <c r="F1085" s="8"/>
      <c r="G1085" s="8"/>
      <c r="H1085" s="8"/>
      <c r="I1085" s="8"/>
      <c r="J1085" s="8"/>
    </row>
    <row r="1086" spans="1:10" ht="15">
      <c r="A1086" s="8"/>
      <c r="B1086" s="8"/>
      <c r="C1086" s="8"/>
      <c r="D1086" s="8"/>
      <c r="E1086" s="8"/>
      <c r="F1086" s="8"/>
      <c r="G1086" s="8"/>
      <c r="H1086" s="8"/>
      <c r="I1086" s="8"/>
      <c r="J1086" s="8"/>
    </row>
    <row r="1087" spans="1:10" ht="15">
      <c r="A1087" s="8"/>
      <c r="B1087" s="8"/>
      <c r="C1087" s="8"/>
      <c r="D1087" s="8"/>
      <c r="E1087" s="8"/>
      <c r="F1087" s="8"/>
      <c r="G1087" s="8"/>
      <c r="H1087" s="8"/>
      <c r="I1087" s="8"/>
      <c r="J1087" s="8"/>
    </row>
    <row r="1088" spans="1:10" ht="15">
      <c r="A1088" s="8"/>
      <c r="B1088" s="8"/>
      <c r="C1088" s="8"/>
      <c r="D1088" s="8"/>
      <c r="E1088" s="8"/>
      <c r="F1088" s="8"/>
      <c r="G1088" s="8"/>
      <c r="H1088" s="8"/>
      <c r="I1088" s="8"/>
      <c r="J1088" s="8"/>
    </row>
    <row r="1089" spans="1:10" ht="15">
      <c r="A1089" s="8"/>
      <c r="B1089" s="8"/>
      <c r="C1089" s="8"/>
      <c r="D1089" s="8"/>
      <c r="E1089" s="8"/>
      <c r="F1089" s="8"/>
      <c r="G1089" s="8"/>
      <c r="H1089" s="8"/>
      <c r="I1089" s="8"/>
      <c r="J1089" s="8"/>
    </row>
    <row r="1090" spans="1:10" ht="15">
      <c r="A1090" s="8"/>
      <c r="B1090" s="8"/>
      <c r="C1090" s="8"/>
      <c r="D1090" s="8"/>
      <c r="E1090" s="8"/>
      <c r="F1090" s="8"/>
      <c r="G1090" s="8"/>
      <c r="H1090" s="8"/>
      <c r="I1090" s="8"/>
      <c r="J1090" s="8"/>
    </row>
    <row r="1091" spans="1:10" ht="15">
      <c r="A1091" s="8"/>
      <c r="B1091" s="8"/>
      <c r="C1091" s="8"/>
      <c r="D1091" s="8"/>
      <c r="E1091" s="8"/>
      <c r="F1091" s="8"/>
      <c r="G1091" s="8"/>
      <c r="H1091" s="8"/>
      <c r="I1091" s="8"/>
      <c r="J1091" s="8"/>
    </row>
    <row r="1092" spans="1:10" ht="15">
      <c r="A1092" s="8"/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ht="15">
      <c r="A1093" s="8"/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ht="15">
      <c r="A1094" s="8"/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ht="15">
      <c r="A1095" s="8"/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ht="15">
      <c r="A1096" s="8"/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ht="15">
      <c r="A1097" s="8"/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ht="15">
      <c r="A1098" s="8"/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ht="1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ht="1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ht="1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ht="1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ht="1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ht="1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ht="1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ht="1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ht="1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ht="1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ht="1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ht="1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ht="1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ht="1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ht="1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ht="1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ht="1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ht="1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ht="1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ht="1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ht="1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ht="1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ht="1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ht="1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ht="1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ht="1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ht="1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ht="1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ht="1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ht="1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ht="1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ht="1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ht="1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ht="1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ht="1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ht="1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ht="1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ht="1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ht="1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ht="1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ht="1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ht="1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ht="1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ht="1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ht="1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ht="1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ht="1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ht="1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ht="1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ht="1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ht="1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ht="1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ht="1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ht="1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ht="1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ht="1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ht="1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ht="1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ht="1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ht="1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ht="1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ht="1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ht="1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ht="1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ht="1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ht="1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ht="1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ht="1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ht="1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ht="1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ht="1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ht="1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ht="1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ht="1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ht="1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ht="1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ht="1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ht="1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ht="1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ht="1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ht="1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ht="1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ht="1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ht="1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ht="1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ht="1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ht="1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ht="1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ht="1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ht="1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ht="1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ht="1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ht="1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ht="1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ht="1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ht="1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ht="1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ht="1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ht="1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ht="1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ht="1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ht="1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ht="1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ht="1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ht="1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ht="1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ht="1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ht="1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ht="1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ht="1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ht="1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ht="1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ht="1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ht="1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ht="1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ht="1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ht="1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ht="1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ht="1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ht="1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ht="1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ht="1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ht="1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ht="1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ht="1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ht="1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ht="1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ht="1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ht="1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ht="1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ht="1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ht="1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ht="1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ht="1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ht="1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ht="1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ht="1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ht="1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ht="1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ht="1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ht="1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ht="1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ht="1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ht="1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ht="1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ht="1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ht="1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ht="1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ht="1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ht="1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ht="1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ht="1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ht="1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ht="1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ht="1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ht="1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ht="1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ht="1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ht="1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ht="1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ht="1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ht="1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ht="1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ht="1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ht="1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ht="1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ht="1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ht="1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ht="1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ht="1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ht="1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ht="1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ht="1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ht="1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ht="1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ht="1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ht="1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ht="1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ht="1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ht="1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ht="1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ht="1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ht="1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ht="1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ht="1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ht="1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ht="1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ht="1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ht="1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ht="1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ht="1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ht="1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ht="1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ht="1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ht="1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ht="1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ht="1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ht="1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ht="1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ht="1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ht="1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ht="1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ht="1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ht="1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ht="1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ht="1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ht="1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ht="1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ht="1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ht="1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ht="1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ht="1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ht="1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ht="1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ht="1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ht="1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ht="1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ht="1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ht="1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ht="1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ht="1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ht="1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ht="1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ht="1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ht="1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ht="1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ht="1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ht="1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ht="1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ht="1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ht="1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ht="1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ht="1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ht="1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ht="1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ht="1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ht="1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ht="1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ht="1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ht="1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ht="1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ht="1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ht="1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ht="1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ht="1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ht="1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ht="1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ht="1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ht="1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ht="1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ht="1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ht="1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ht="1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ht="1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ht="1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ht="1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ht="1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ht="1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ht="1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ht="1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ht="1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ht="1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ht="1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ht="1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ht="1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ht="1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ht="1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ht="1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ht="1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ht="1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ht="1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ht="1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ht="1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ht="1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ht="1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ht="1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ht="1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ht="1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ht="1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ht="1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ht="1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ht="1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ht="1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ht="1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ht="1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ht="1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ht="1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ht="1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ht="1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ht="1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ht="1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ht="1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ht="1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ht="1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ht="1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ht="1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ht="1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ht="1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ht="1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ht="1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ht="1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ht="1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ht="1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ht="1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ht="1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ht="1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ht="1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ht="1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ht="1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ht="1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ht="1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ht="1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ht="1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ht="1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ht="1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ht="1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ht="1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ht="1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ht="1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ht="1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ht="1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ht="1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ht="1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ht="1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ht="1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ht="1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ht="1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ht="1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ht="1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ht="1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ht="1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ht="1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ht="1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ht="1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ht="1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ht="1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ht="1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ht="1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ht="1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ht="1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ht="1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ht="1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ht="1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ht="1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ht="1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ht="1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ht="1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ht="1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ht="1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ht="1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ht="1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ht="1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ht="1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ht="1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ht="1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ht="1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ht="1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ht="1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ht="1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ht="1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ht="1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ht="1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ht="1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ht="1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ht="1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ht="1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ht="1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ht="1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ht="1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ht="1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ht="1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ht="1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ht="1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ht="1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ht="1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ht="1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ht="1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ht="1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ht="1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ht="1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ht="1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ht="1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ht="1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ht="1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ht="1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ht="1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ht="1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ht="1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ht="1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ht="1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ht="1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ht="1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ht="1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ht="1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ht="1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ht="1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ht="1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ht="1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ht="1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ht="1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ht="1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ht="1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ht="1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ht="1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ht="1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ht="1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ht="1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ht="1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ht="1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ht="1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ht="1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ht="1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ht="1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ht="1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ht="1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ht="1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ht="1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ht="1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ht="1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ht="1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ht="1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ht="1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ht="1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ht="1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ht="1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ht="1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ht="1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ht="1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ht="1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ht="1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ht="1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ht="1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ht="1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ht="1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ht="1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ht="1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ht="1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ht="1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ht="1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ht="1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ht="1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ht="1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ht="1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ht="1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ht="1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ht="1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ht="1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ht="1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ht="1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ht="1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ht="1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ht="1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ht="1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ht="1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ht="1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ht="1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ht="1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ht="1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ht="1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ht="1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ht="1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ht="1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ht="1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ht="1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ht="1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ht="1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ht="1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ht="1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ht="1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ht="1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ht="1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ht="1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ht="1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ht="1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ht="1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ht="1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ht="1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ht="1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ht="1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ht="1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ht="1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ht="1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ht="1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ht="1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ht="1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ht="1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ht="1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ht="1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ht="1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ht="1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ht="1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ht="1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ht="1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ht="1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ht="1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ht="1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ht="1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ht="1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ht="1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ht="1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ht="1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ht="1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ht="1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ht="1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ht="1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ht="1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ht="1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ht="1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ht="1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ht="1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ht="1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ht="1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ht="1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ht="1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ht="1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ht="1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ht="1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ht="1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ht="1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ht="1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ht="1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ht="1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ht="1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ht="1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ht="1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ht="1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ht="1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ht="1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ht="1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ht="1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ht="1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ht="1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ht="1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ht="1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ht="1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ht="1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ht="1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ht="1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ht="1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ht="1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ht="1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ht="1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ht="1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ht="1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ht="1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ht="1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ht="1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ht="1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ht="1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ht="1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ht="1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ht="1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ht="1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ht="1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ht="1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ht="1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ht="1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ht="1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ht="1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ht="1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ht="1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ht="1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ht="1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ht="1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ht="1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ht="1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ht="1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ht="1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ht="1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ht="1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ht="1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ht="1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ht="1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ht="1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ht="1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ht="1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ht="1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ht="1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ht="1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ht="1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ht="1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ht="1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ht="1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ht="1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ht="1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ht="1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ht="1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ht="1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ht="1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ht="1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ht="1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ht="1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ht="1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ht="1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ht="1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ht="1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ht="1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ht="1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ht="1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ht="1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ht="1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ht="1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ht="1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ht="1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ht="1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ht="1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ht="1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ht="1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ht="1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ht="1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ht="1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ht="1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ht="1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ht="1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ht="1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ht="1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ht="1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ht="1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ht="1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ht="1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ht="1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ht="1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ht="1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ht="1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ht="1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ht="1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ht="1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ht="1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ht="1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ht="1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ht="1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ht="1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ht="1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ht="1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ht="1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ht="1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ht="1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ht="1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ht="1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ht="1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ht="1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ht="1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ht="1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ht="1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ht="1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ht="1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ht="1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ht="1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ht="1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ht="1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ht="1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ht="1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ht="1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ht="1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ht="1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ht="1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ht="1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ht="1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ht="1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ht="1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ht="1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ht="1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ht="1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ht="1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ht="1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ht="1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ht="1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ht="1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ht="1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ht="1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ht="1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ht="1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ht="1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ht="1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ht="1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ht="1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ht="1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ht="1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ht="1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ht="1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ht="1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ht="1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ht="1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ht="1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ht="1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ht="1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ht="1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ht="1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ht="1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ht="1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ht="1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ht="1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ht="1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ht="1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ht="1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ht="1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ht="1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ht="1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ht="1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ht="1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ht="1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ht="1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ht="1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ht="1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ht="1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ht="1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ht="1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ht="1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ht="1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ht="1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ht="1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ht="1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ht="1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ht="1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ht="1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ht="1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ht="1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ht="1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ht="1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ht="1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ht="1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ht="1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ht="1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ht="1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ht="1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ht="1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ht="1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ht="1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ht="1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ht="1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ht="1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ht="1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ht="1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ht="1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ht="1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ht="1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ht="1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ht="1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ht="1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ht="1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ht="1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ht="1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ht="1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ht="1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ht="1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ht="1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ht="1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ht="1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ht="1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ht="1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ht="1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ht="1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ht="1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ht="1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ht="1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ht="1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ht="1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ht="1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ht="1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ht="1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ht="1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ht="1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ht="1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ht="1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ht="1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ht="1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ht="1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ht="1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ht="1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ht="1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ht="1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ht="1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ht="1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ht="1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ht="1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ht="1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ht="1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ht="1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ht="1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ht="1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ht="1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ht="1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ht="1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ht="1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ht="1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ht="1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ht="1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ht="1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ht="1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ht="1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ht="1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ht="1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ht="1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ht="1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ht="1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ht="1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ht="1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ht="1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ht="1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ht="1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ht="1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ht="1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ht="1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ht="1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ht="1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ht="1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ht="1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ht="1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ht="1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ht="1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ht="1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ht="1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ht="1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ht="1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ht="1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ht="1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ht="1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ht="1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ht="1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ht="1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ht="1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ht="1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ht="1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ht="1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ht="1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ht="1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ht="1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ht="1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ht="1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ht="1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ht="1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ht="1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ht="1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ht="1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ht="1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ht="1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ht="1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ht="1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ht="1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ht="1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ht="1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ht="1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ht="1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ht="1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ht="1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ht="1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ht="1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ht="1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ht="1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ht="1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ht="1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ht="1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ht="1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ht="1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ht="1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ht="1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ht="1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ht="1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ht="1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ht="1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ht="1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ht="1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ht="1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ht="1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ht="1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ht="1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ht="1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ht="1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ht="1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ht="1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ht="1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ht="1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ht="1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ht="1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ht="1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ht="1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ht="1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ht="1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ht="1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ht="1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ht="1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ht="1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ht="1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ht="1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ht="1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ht="1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ht="1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ht="1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ht="1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ht="1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ht="1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ht="1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ht="1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ht="1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ht="1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ht="1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ht="1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ht="1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ht="1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ht="1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ht="1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ht="1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ht="1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ht="1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ht="1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ht="1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ht="1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ht="1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ht="1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ht="1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ht="1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ht="1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ht="1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ht="1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ht="1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ht="1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ht="1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ht="1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ht="1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ht="1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ht="1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ht="1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ht="1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ht="1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ht="1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ht="1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ht="1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ht="1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ht="1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ht="1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ht="1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ht="1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ht="1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ht="1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ht="1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ht="1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ht="1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ht="1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ht="1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ht="1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ht="1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ht="1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ht="1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ht="1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ht="1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ht="1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ht="1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ht="1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ht="1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ht="1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ht="1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ht="1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ht="1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ht="1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ht="1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ht="1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ht="1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ht="1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ht="1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ht="1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ht="1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ht="1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ht="1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ht="1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ht="1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ht="1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ht="1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ht="1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ht="1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ht="1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ht="1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ht="1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ht="1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ht="1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ht="1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ht="1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ht="1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ht="1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ht="1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ht="1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ht="1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ht="1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ht="1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ht="1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ht="1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ht="1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ht="1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ht="1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ht="1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ht="1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ht="1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ht="1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ht="1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ht="1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ht="1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ht="1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ht="1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ht="1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ht="1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ht="1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ht="1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ht="1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ht="1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ht="1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ht="1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ht="1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ht="1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ht="1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ht="1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ht="1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ht="1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ht="1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ht="1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ht="1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ht="1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ht="1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ht="1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ht="1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ht="1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ht="1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ht="1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ht="1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ht="1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ht="1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ht="1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ht="1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ht="1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ht="1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ht="1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ht="1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ht="1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ht="1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ht="1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ht="1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ht="1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ht="1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ht="1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ht="1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ht="1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ht="1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ht="1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ht="1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ht="1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ht="1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ht="1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ht="1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ht="1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ht="1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ht="1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ht="1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ht="1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ht="1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ht="1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ht="1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ht="1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ht="1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ht="1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ht="1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ht="1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ht="1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ht="1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ht="1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ht="1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ht="1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ht="1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ht="1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ht="1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ht="1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ht="1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ht="1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ht="1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ht="1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ht="1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ht="1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ht="1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ht="1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ht="1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ht="1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ht="1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ht="1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ht="1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ht="1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ht="1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ht="1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ht="1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ht="1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ht="1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ht="1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ht="1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ht="1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ht="1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ht="1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ht="1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ht="1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ht="1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ht="1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ht="1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ht="1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ht="1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ht="1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ht="1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ht="1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ht="1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ht="1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ht="1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ht="1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ht="1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ht="1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ht="1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ht="1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ht="1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ht="1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ht="1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ht="1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ht="1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ht="1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ht="1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ht="1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ht="1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ht="1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ht="1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ht="1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ht="1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ht="1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ht="1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ht="1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ht="1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ht="1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ht="1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ht="1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ht="1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ht="1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ht="1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ht="1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ht="1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ht="1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ht="1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ht="1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ht="1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ht="1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ht="1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ht="1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ht="1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ht="1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ht="1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ht="1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ht="1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ht="1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ht="1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ht="1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ht="1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ht="1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ht="1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ht="1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ht="1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ht="1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ht="1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ht="1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ht="1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ht="1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ht="1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ht="1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ht="1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ht="1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ht="1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ht="1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ht="1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ht="1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ht="1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ht="1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ht="1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ht="1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ht="1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ht="1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ht="1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ht="1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ht="1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ht="1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ht="1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ht="1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ht="1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ht="1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ht="1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ht="1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ht="1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ht="1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ht="1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ht="1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ht="1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ht="1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ht="1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ht="1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ht="1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ht="1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ht="1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ht="1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ht="1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ht="1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ht="1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ht="1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ht="1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ht="1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ht="1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ht="1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ht="1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ht="1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ht="1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ht="1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ht="1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ht="1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ht="1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ht="1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ht="1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ht="1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ht="1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ht="1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ht="1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ht="1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ht="1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ht="1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ht="1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ht="1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ht="1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ht="1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ht="1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ht="1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ht="1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ht="1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ht="1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ht="1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ht="1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ht="1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ht="1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ht="1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ht="1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ht="1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ht="1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ht="1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ht="1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ht="1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ht="1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ht="1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ht="15">
      <c r="A2341" s="8"/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ht="15">
      <c r="A2342" s="8"/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ht="15">
      <c r="A2343" s="8"/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ht="15">
      <c r="A2344" s="8"/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ht="15">
      <c r="A2345" s="8"/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ht="15">
      <c r="A2346" s="8"/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ht="15">
      <c r="A2347" s="8"/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ht="15">
      <c r="A2348" s="8"/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ht="15">
      <c r="A2349" s="8"/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ht="15">
      <c r="A2350" s="8"/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ht="15">
      <c r="A2351" s="8"/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ht="15">
      <c r="A2352" s="8"/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ht="15">
      <c r="A2353" s="8"/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ht="15">
      <c r="A2354" s="8"/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ht="15">
      <c r="A2355" s="8"/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ht="15">
      <c r="A2356" s="8"/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ht="15">
      <c r="A2357" s="8"/>
      <c r="B2357" s="8"/>
      <c r="C2357" s="8"/>
      <c r="D2357" s="8"/>
      <c r="E2357" s="8"/>
      <c r="F2357" s="8"/>
      <c r="G2357" s="8"/>
      <c r="H2357" s="8"/>
      <c r="I2357" s="8"/>
      <c r="J2357" s="8"/>
    </row>
    <row r="2358" spans="1:10" ht="15">
      <c r="A2358" s="8"/>
      <c r="B2358" s="8"/>
      <c r="C2358" s="8"/>
      <c r="D2358" s="8"/>
      <c r="E2358" s="8"/>
      <c r="F2358" s="8"/>
      <c r="G2358" s="8"/>
      <c r="H2358" s="8"/>
      <c r="I2358" s="8"/>
      <c r="J2358" s="8"/>
    </row>
    <row r="2359" spans="1:10" ht="15">
      <c r="A2359" s="8"/>
      <c r="B2359" s="8"/>
      <c r="C2359" s="8"/>
      <c r="D2359" s="8"/>
      <c r="E2359" s="8"/>
      <c r="F2359" s="8"/>
      <c r="G2359" s="8"/>
      <c r="H2359" s="8"/>
      <c r="I2359" s="8"/>
      <c r="J2359" s="8"/>
    </row>
    <row r="2360" spans="1:10" ht="15">
      <c r="A2360" s="8"/>
      <c r="B2360" s="8"/>
      <c r="C2360" s="8"/>
      <c r="D2360" s="8"/>
      <c r="E2360" s="8"/>
      <c r="F2360" s="8"/>
      <c r="G2360" s="8"/>
      <c r="H2360" s="8"/>
      <c r="I2360" s="8"/>
      <c r="J2360" s="8"/>
    </row>
    <row r="2361" spans="1:10" ht="15">
      <c r="A2361" s="8"/>
      <c r="B2361" s="8"/>
      <c r="C2361" s="8"/>
      <c r="D2361" s="8"/>
      <c r="E2361" s="8"/>
      <c r="F2361" s="8"/>
      <c r="G2361" s="8"/>
      <c r="H2361" s="8"/>
      <c r="I2361" s="8"/>
      <c r="J2361" s="8"/>
    </row>
    <row r="2362" spans="1:10" ht="15">
      <c r="A2362" s="8"/>
      <c r="B2362" s="8"/>
      <c r="C2362" s="8"/>
      <c r="D2362" s="8"/>
      <c r="E2362" s="8"/>
      <c r="F2362" s="8"/>
      <c r="G2362" s="8"/>
      <c r="H2362" s="8"/>
      <c r="I2362" s="8"/>
      <c r="J2362" s="8"/>
    </row>
    <row r="2363" spans="1:10" ht="15">
      <c r="A2363" s="8"/>
      <c r="B2363" s="8"/>
      <c r="C2363" s="8"/>
      <c r="D2363" s="8"/>
      <c r="E2363" s="8"/>
      <c r="F2363" s="8"/>
      <c r="G2363" s="8"/>
      <c r="H2363" s="8"/>
      <c r="I2363" s="8"/>
      <c r="J2363" s="8"/>
    </row>
    <row r="2364" spans="1:10" ht="15">
      <c r="A2364" s="8"/>
      <c r="B2364" s="8"/>
      <c r="C2364" s="8"/>
      <c r="D2364" s="8"/>
      <c r="E2364" s="8"/>
      <c r="F2364" s="8"/>
      <c r="G2364" s="8"/>
      <c r="H2364" s="8"/>
      <c r="I2364" s="8"/>
      <c r="J2364" s="8"/>
    </row>
    <row r="2365" spans="1:10" ht="15">
      <c r="A2365" s="8"/>
      <c r="B2365" s="8"/>
      <c r="C2365" s="8"/>
      <c r="D2365" s="8"/>
      <c r="E2365" s="8"/>
      <c r="F2365" s="8"/>
      <c r="G2365" s="8"/>
      <c r="H2365" s="8"/>
      <c r="I2365" s="8"/>
      <c r="J2365" s="8"/>
    </row>
    <row r="2366" spans="1:10" ht="15">
      <c r="A2366" s="8"/>
      <c r="B2366" s="8"/>
      <c r="C2366" s="8"/>
      <c r="D2366" s="8"/>
      <c r="E2366" s="8"/>
      <c r="F2366" s="8"/>
      <c r="G2366" s="8"/>
      <c r="H2366" s="8"/>
      <c r="I2366" s="8"/>
      <c r="J2366" s="8"/>
    </row>
    <row r="2367" spans="1:10" ht="15">
      <c r="A2367" s="8"/>
      <c r="B2367" s="8"/>
      <c r="C2367" s="8"/>
      <c r="D2367" s="8"/>
      <c r="E2367" s="8"/>
      <c r="F2367" s="8"/>
      <c r="G2367" s="8"/>
      <c r="H2367" s="8"/>
      <c r="I2367" s="8"/>
      <c r="J2367" s="8"/>
    </row>
    <row r="2368" spans="1:10" ht="15">
      <c r="A2368" s="8"/>
      <c r="B2368" s="8"/>
      <c r="C2368" s="8"/>
      <c r="D2368" s="8"/>
      <c r="E2368" s="8"/>
      <c r="F2368" s="8"/>
      <c r="G2368" s="8"/>
      <c r="H2368" s="8"/>
      <c r="I2368" s="8"/>
      <c r="J2368" s="8"/>
    </row>
    <row r="2369" spans="1:10" ht="15">
      <c r="A2369" s="8"/>
      <c r="B2369" s="8"/>
      <c r="C2369" s="8"/>
      <c r="D2369" s="8"/>
      <c r="E2369" s="8"/>
      <c r="F2369" s="8"/>
      <c r="G2369" s="8"/>
      <c r="H2369" s="8"/>
      <c r="I2369" s="8"/>
      <c r="J2369" s="8"/>
    </row>
    <row r="2370" spans="1:10" ht="15">
      <c r="A2370" s="8"/>
      <c r="B2370" s="8"/>
      <c r="C2370" s="8"/>
      <c r="D2370" s="8"/>
      <c r="E2370" s="8"/>
      <c r="F2370" s="8"/>
      <c r="G2370" s="8"/>
      <c r="H2370" s="8"/>
      <c r="I2370" s="8"/>
      <c r="J2370" s="8"/>
    </row>
    <row r="2371" spans="1:10" ht="15">
      <c r="A2371" s="8"/>
      <c r="B2371" s="8"/>
      <c r="C2371" s="8"/>
      <c r="D2371" s="8"/>
      <c r="E2371" s="8"/>
      <c r="F2371" s="8"/>
      <c r="G2371" s="8"/>
      <c r="H2371" s="8"/>
      <c r="I2371" s="8"/>
      <c r="J2371" s="8"/>
    </row>
    <row r="2372" spans="1:10" ht="15">
      <c r="A2372" s="8"/>
      <c r="B2372" s="8"/>
      <c r="C2372" s="8"/>
      <c r="D2372" s="8"/>
      <c r="E2372" s="8"/>
      <c r="F2372" s="8"/>
      <c r="G2372" s="8"/>
      <c r="H2372" s="8"/>
      <c r="I2372" s="8"/>
      <c r="J2372" s="8"/>
    </row>
    <row r="2373" spans="1:10" ht="15">
      <c r="A2373" s="8"/>
      <c r="B2373" s="8"/>
      <c r="C2373" s="8"/>
      <c r="D2373" s="8"/>
      <c r="E2373" s="8"/>
      <c r="F2373" s="8"/>
      <c r="G2373" s="8"/>
      <c r="H2373" s="8"/>
      <c r="I2373" s="8"/>
      <c r="J2373" s="8"/>
    </row>
    <row r="2374" spans="1:10" ht="15">
      <c r="A2374" s="8"/>
      <c r="B2374" s="8"/>
      <c r="C2374" s="8"/>
      <c r="D2374" s="8"/>
      <c r="E2374" s="8"/>
      <c r="F2374" s="8"/>
      <c r="G2374" s="8"/>
      <c r="H2374" s="8"/>
      <c r="I2374" s="8"/>
      <c r="J2374" s="8"/>
    </row>
    <row r="2375" spans="1:10" ht="15">
      <c r="A2375" s="8"/>
      <c r="B2375" s="8"/>
      <c r="C2375" s="8"/>
      <c r="D2375" s="8"/>
      <c r="E2375" s="8"/>
      <c r="F2375" s="8"/>
      <c r="G2375" s="8"/>
      <c r="H2375" s="8"/>
      <c r="I2375" s="8"/>
      <c r="J2375" s="8"/>
    </row>
    <row r="2376" spans="1:10" ht="15">
      <c r="A2376" s="8"/>
      <c r="B2376" s="8"/>
      <c r="C2376" s="8"/>
      <c r="D2376" s="8"/>
      <c r="E2376" s="8"/>
      <c r="F2376" s="8"/>
      <c r="G2376" s="8"/>
      <c r="H2376" s="8"/>
      <c r="I2376" s="8"/>
      <c r="J2376" s="8"/>
    </row>
    <row r="2377" spans="1:10" ht="15">
      <c r="A2377" s="8"/>
      <c r="B2377" s="8"/>
      <c r="C2377" s="8"/>
      <c r="D2377" s="8"/>
      <c r="E2377" s="8"/>
      <c r="F2377" s="8"/>
      <c r="G2377" s="8"/>
      <c r="H2377" s="8"/>
      <c r="I2377" s="8"/>
      <c r="J2377" s="8"/>
    </row>
    <row r="2378" spans="1:10" ht="15">
      <c r="A2378" s="8"/>
      <c r="B2378" s="8"/>
      <c r="C2378" s="8"/>
      <c r="D2378" s="8"/>
      <c r="E2378" s="8"/>
      <c r="F2378" s="8"/>
      <c r="G2378" s="8"/>
      <c r="H2378" s="8"/>
      <c r="I2378" s="8"/>
      <c r="J2378" s="8"/>
    </row>
    <row r="2379" spans="1:10" ht="15">
      <c r="A2379" s="8"/>
      <c r="B2379" s="8"/>
      <c r="C2379" s="8"/>
      <c r="D2379" s="8"/>
      <c r="E2379" s="8"/>
      <c r="F2379" s="8"/>
      <c r="G2379" s="8"/>
      <c r="H2379" s="8"/>
      <c r="I2379" s="8"/>
      <c r="J2379" s="8"/>
    </row>
    <row r="2380" spans="1:10" ht="15">
      <c r="A2380" s="8"/>
      <c r="B2380" s="8"/>
      <c r="C2380" s="8"/>
      <c r="D2380" s="8"/>
      <c r="E2380" s="8"/>
      <c r="F2380" s="8"/>
      <c r="G2380" s="8"/>
      <c r="H2380" s="8"/>
      <c r="I2380" s="8"/>
      <c r="J2380" s="8"/>
    </row>
    <row r="2381" spans="1:10" ht="15">
      <c r="A2381" s="8"/>
      <c r="B2381" s="8"/>
      <c r="C2381" s="8"/>
      <c r="D2381" s="8"/>
      <c r="E2381" s="8"/>
      <c r="F2381" s="8"/>
      <c r="G2381" s="8"/>
      <c r="H2381" s="8"/>
      <c r="I2381" s="8"/>
      <c r="J2381" s="8"/>
    </row>
    <row r="2382" spans="1:10" ht="15">
      <c r="A2382" s="8"/>
      <c r="B2382" s="8"/>
      <c r="C2382" s="8"/>
      <c r="D2382" s="8"/>
      <c r="E2382" s="8"/>
      <c r="F2382" s="8"/>
      <c r="G2382" s="8"/>
      <c r="H2382" s="8"/>
      <c r="I2382" s="8"/>
      <c r="J2382" s="8"/>
    </row>
    <row r="2383" spans="1:10" ht="15">
      <c r="A2383" s="8"/>
      <c r="B2383" s="8"/>
      <c r="C2383" s="8"/>
      <c r="D2383" s="8"/>
      <c r="E2383" s="8"/>
      <c r="F2383" s="8"/>
      <c r="G2383" s="8"/>
      <c r="H2383" s="8"/>
      <c r="I2383" s="8"/>
      <c r="J2383" s="8"/>
    </row>
    <row r="2384" spans="1:10" ht="15">
      <c r="A2384" s="8"/>
      <c r="B2384" s="8"/>
      <c r="C2384" s="8"/>
      <c r="D2384" s="8"/>
      <c r="E2384" s="8"/>
      <c r="F2384" s="8"/>
      <c r="G2384" s="8"/>
      <c r="H2384" s="8"/>
      <c r="I2384" s="8"/>
      <c r="J2384" s="8"/>
    </row>
    <row r="2385" spans="1:10" ht="15">
      <c r="A2385" s="8"/>
      <c r="B2385" s="8"/>
      <c r="C2385" s="8"/>
      <c r="D2385" s="8"/>
      <c r="E2385" s="8"/>
      <c r="F2385" s="8"/>
      <c r="G2385" s="8"/>
      <c r="H2385" s="8"/>
      <c r="I2385" s="8"/>
      <c r="J2385" s="8"/>
    </row>
    <row r="2386" spans="1:10" ht="15">
      <c r="A2386" s="8"/>
      <c r="B2386" s="8"/>
      <c r="C2386" s="8"/>
      <c r="D2386" s="8"/>
      <c r="E2386" s="8"/>
      <c r="F2386" s="8"/>
      <c r="G2386" s="8"/>
      <c r="H2386" s="8"/>
      <c r="I2386" s="8"/>
      <c r="J2386" s="8"/>
    </row>
    <row r="2387" spans="1:10" ht="15">
      <c r="A2387" s="8"/>
      <c r="B2387" s="8"/>
      <c r="C2387" s="8"/>
      <c r="D2387" s="8"/>
      <c r="E2387" s="8"/>
      <c r="F2387" s="8"/>
      <c r="G2387" s="8"/>
      <c r="H2387" s="8"/>
      <c r="I2387" s="8"/>
      <c r="J2387" s="8"/>
    </row>
    <row r="2388" spans="1:10" ht="15">
      <c r="A2388" s="8"/>
      <c r="B2388" s="8"/>
      <c r="C2388" s="8"/>
      <c r="D2388" s="8"/>
      <c r="E2388" s="8"/>
      <c r="F2388" s="8"/>
      <c r="G2388" s="8"/>
      <c r="H2388" s="8"/>
      <c r="I2388" s="8"/>
      <c r="J2388" s="8"/>
    </row>
    <row r="2389" spans="1:10" ht="15">
      <c r="A2389" s="8"/>
      <c r="B2389" s="8"/>
      <c r="C2389" s="8"/>
      <c r="D2389" s="8"/>
      <c r="E2389" s="8"/>
      <c r="F2389" s="8"/>
      <c r="G2389" s="8"/>
      <c r="H2389" s="8"/>
      <c r="I2389" s="8"/>
      <c r="J2389" s="8"/>
    </row>
    <row r="2390" spans="1:10" ht="15">
      <c r="A2390" s="8"/>
      <c r="B2390" s="8"/>
      <c r="C2390" s="8"/>
      <c r="D2390" s="8"/>
      <c r="E2390" s="8"/>
      <c r="F2390" s="8"/>
      <c r="G2390" s="8"/>
      <c r="H2390" s="8"/>
      <c r="I2390" s="8"/>
      <c r="J2390" s="8"/>
    </row>
    <row r="2391" spans="1:10" ht="15">
      <c r="A2391" s="8"/>
      <c r="B2391" s="8"/>
      <c r="C2391" s="8"/>
      <c r="D2391" s="8"/>
      <c r="E2391" s="8"/>
      <c r="F2391" s="8"/>
      <c r="G2391" s="8"/>
      <c r="H2391" s="8"/>
      <c r="I2391" s="8"/>
      <c r="J2391" s="8"/>
    </row>
    <row r="2392" spans="1:10" ht="15">
      <c r="A2392" s="8"/>
      <c r="B2392" s="8"/>
      <c r="C2392" s="8"/>
      <c r="D2392" s="8"/>
      <c r="E2392" s="8"/>
      <c r="F2392" s="8"/>
      <c r="G2392" s="8"/>
      <c r="H2392" s="8"/>
      <c r="I2392" s="8"/>
      <c r="J2392" s="8"/>
    </row>
    <row r="2393" spans="1:10" ht="15">
      <c r="A2393" s="8"/>
      <c r="B2393" s="8"/>
      <c r="C2393" s="8"/>
      <c r="D2393" s="8"/>
      <c r="E2393" s="8"/>
      <c r="F2393" s="8"/>
      <c r="G2393" s="8"/>
      <c r="H2393" s="8"/>
      <c r="I2393" s="8"/>
      <c r="J2393" s="8"/>
    </row>
    <row r="2394" spans="1:10" ht="15">
      <c r="A2394" s="8"/>
      <c r="B2394" s="8"/>
      <c r="C2394" s="8"/>
      <c r="D2394" s="8"/>
      <c r="E2394" s="8"/>
      <c r="F2394" s="8"/>
      <c r="G2394" s="8"/>
      <c r="H2394" s="8"/>
      <c r="I2394" s="8"/>
      <c r="J2394" s="8"/>
    </row>
    <row r="2395" spans="1:10" ht="15">
      <c r="A2395" s="8"/>
      <c r="B2395" s="8"/>
      <c r="C2395" s="8"/>
      <c r="D2395" s="8"/>
      <c r="E2395" s="8"/>
      <c r="F2395" s="8"/>
      <c r="G2395" s="8"/>
      <c r="H2395" s="8"/>
      <c r="I2395" s="8"/>
      <c r="J2395" s="8"/>
    </row>
    <row r="2396" spans="1:10" ht="15">
      <c r="A2396" s="8"/>
      <c r="B2396" s="8"/>
      <c r="C2396" s="8"/>
      <c r="D2396" s="8"/>
      <c r="E2396" s="8"/>
      <c r="F2396" s="8"/>
      <c r="G2396" s="8"/>
      <c r="H2396" s="8"/>
      <c r="I2396" s="8"/>
      <c r="J2396" s="8"/>
    </row>
    <row r="2397" spans="1:10" ht="15">
      <c r="A2397" s="8"/>
      <c r="B2397" s="8"/>
      <c r="C2397" s="8"/>
      <c r="D2397" s="8"/>
      <c r="E2397" s="8"/>
      <c r="F2397" s="8"/>
      <c r="G2397" s="8"/>
      <c r="H2397" s="8"/>
      <c r="I2397" s="8"/>
      <c r="J2397" s="8"/>
    </row>
    <row r="2398" spans="1:10" ht="15">
      <c r="A2398" s="8"/>
      <c r="B2398" s="8"/>
      <c r="C2398" s="8"/>
      <c r="D2398" s="8"/>
      <c r="E2398" s="8"/>
      <c r="F2398" s="8"/>
      <c r="G2398" s="8"/>
      <c r="H2398" s="8"/>
      <c r="I2398" s="8"/>
      <c r="J2398" s="8"/>
    </row>
    <row r="2399" spans="1:10" ht="15">
      <c r="A2399" s="8"/>
      <c r="B2399" s="8"/>
      <c r="C2399" s="8"/>
      <c r="D2399" s="8"/>
      <c r="E2399" s="8"/>
      <c r="F2399" s="8"/>
      <c r="G2399" s="8"/>
      <c r="H2399" s="8"/>
      <c r="I2399" s="8"/>
      <c r="J2399" s="8"/>
    </row>
    <row r="2400" spans="1:10" ht="15">
      <c r="A2400" s="8"/>
      <c r="B2400" s="8"/>
      <c r="C2400" s="8"/>
      <c r="D2400" s="8"/>
      <c r="E2400" s="8"/>
      <c r="F2400" s="8"/>
      <c r="G2400" s="8"/>
      <c r="H2400" s="8"/>
      <c r="I2400" s="8"/>
      <c r="J2400" s="8"/>
    </row>
    <row r="2401" spans="1:10" ht="15">
      <c r="A2401" s="8"/>
      <c r="B2401" s="8"/>
      <c r="C2401" s="8"/>
      <c r="D2401" s="8"/>
      <c r="E2401" s="8"/>
      <c r="F2401" s="8"/>
      <c r="G2401" s="8"/>
      <c r="H2401" s="8"/>
      <c r="I2401" s="8"/>
      <c r="J2401" s="8"/>
    </row>
    <row r="2402" spans="1:10" ht="15">
      <c r="A2402" s="8"/>
      <c r="B2402" s="8"/>
      <c r="C2402" s="8"/>
      <c r="D2402" s="8"/>
      <c r="E2402" s="8"/>
      <c r="F2402" s="8"/>
      <c r="G2402" s="8"/>
      <c r="H2402" s="8"/>
      <c r="I2402" s="8"/>
      <c r="J2402" s="8"/>
    </row>
    <row r="2403" spans="1:10" ht="15">
      <c r="A2403" s="8"/>
      <c r="B2403" s="8"/>
      <c r="C2403" s="8"/>
      <c r="D2403" s="8"/>
      <c r="E2403" s="8"/>
      <c r="F2403" s="8"/>
      <c r="G2403" s="8"/>
      <c r="H2403" s="8"/>
      <c r="I2403" s="8"/>
      <c r="J2403" s="8"/>
    </row>
    <row r="2404" spans="1:10" ht="15">
      <c r="A2404" s="8"/>
      <c r="B2404" s="8"/>
      <c r="C2404" s="8"/>
      <c r="D2404" s="8"/>
      <c r="E2404" s="8"/>
      <c r="F2404" s="8"/>
      <c r="G2404" s="8"/>
      <c r="H2404" s="8"/>
      <c r="I2404" s="8"/>
      <c r="J2404" s="8"/>
    </row>
    <row r="2405" spans="1:10" ht="15">
      <c r="A2405" s="8"/>
      <c r="B2405" s="8"/>
      <c r="C2405" s="8"/>
      <c r="D2405" s="8"/>
      <c r="E2405" s="8"/>
      <c r="F2405" s="8"/>
      <c r="G2405" s="8"/>
      <c r="H2405" s="8"/>
      <c r="I2405" s="8"/>
      <c r="J2405" s="8"/>
    </row>
    <row r="2406" spans="1:10" ht="15">
      <c r="A2406" s="8"/>
      <c r="B2406" s="8"/>
      <c r="C2406" s="8"/>
      <c r="D2406" s="8"/>
      <c r="E2406" s="8"/>
      <c r="F2406" s="8"/>
      <c r="G2406" s="8"/>
      <c r="H2406" s="8"/>
      <c r="I2406" s="8"/>
      <c r="J2406" s="8"/>
    </row>
    <row r="2407" spans="1:10" ht="15">
      <c r="A2407" s="8"/>
      <c r="B2407" s="8"/>
      <c r="C2407" s="8"/>
      <c r="D2407" s="8"/>
      <c r="E2407" s="8"/>
      <c r="F2407" s="8"/>
      <c r="G2407" s="8"/>
      <c r="H2407" s="8"/>
      <c r="I2407" s="8"/>
      <c r="J2407" s="8"/>
    </row>
    <row r="2408" spans="1:10" ht="15">
      <c r="A2408" s="8"/>
      <c r="B2408" s="8"/>
      <c r="C2408" s="8"/>
      <c r="D2408" s="8"/>
      <c r="E2408" s="8"/>
      <c r="F2408" s="8"/>
      <c r="G2408" s="8"/>
      <c r="H2408" s="8"/>
      <c r="I2408" s="8"/>
      <c r="J2408" s="8"/>
    </row>
    <row r="2409" spans="1:10" ht="15">
      <c r="A2409" s="8"/>
      <c r="B2409" s="8"/>
      <c r="C2409" s="8"/>
      <c r="D2409" s="8"/>
      <c r="E2409" s="8"/>
      <c r="F2409" s="8"/>
      <c r="G2409" s="8"/>
      <c r="H2409" s="8"/>
      <c r="I2409" s="8"/>
      <c r="J2409" s="8"/>
    </row>
    <row r="2410" spans="1:10" ht="15">
      <c r="A2410" s="8"/>
      <c r="B2410" s="8"/>
      <c r="C2410" s="8"/>
      <c r="D2410" s="8"/>
      <c r="E2410" s="8"/>
      <c r="F2410" s="8"/>
      <c r="G2410" s="8"/>
      <c r="H2410" s="8"/>
      <c r="I2410" s="8"/>
      <c r="J2410" s="8"/>
    </row>
    <row r="2411" spans="1:10" ht="15">
      <c r="A2411" s="8"/>
      <c r="B2411" s="8"/>
      <c r="C2411" s="8"/>
      <c r="D2411" s="8"/>
      <c r="E2411" s="8"/>
      <c r="F2411" s="8"/>
      <c r="G2411" s="8"/>
      <c r="H2411" s="8"/>
      <c r="I2411" s="8"/>
      <c r="J2411" s="8"/>
    </row>
    <row r="2412" spans="1:10" ht="15">
      <c r="A2412" s="8"/>
      <c r="B2412" s="8"/>
      <c r="C2412" s="8"/>
      <c r="D2412" s="8"/>
      <c r="E2412" s="8"/>
      <c r="F2412" s="8"/>
      <c r="G2412" s="8"/>
      <c r="H2412" s="8"/>
      <c r="I2412" s="8"/>
      <c r="J2412" s="8"/>
    </row>
    <row r="2413" spans="1:10" ht="15">
      <c r="A2413" s="8"/>
      <c r="B2413" s="8"/>
      <c r="C2413" s="8"/>
      <c r="D2413" s="8"/>
      <c r="E2413" s="8"/>
      <c r="F2413" s="8"/>
      <c r="G2413" s="8"/>
      <c r="H2413" s="8"/>
      <c r="I2413" s="8"/>
      <c r="J2413" s="8"/>
    </row>
    <row r="2414" spans="1:10" ht="15">
      <c r="A2414" s="8"/>
      <c r="B2414" s="8"/>
      <c r="C2414" s="8"/>
      <c r="D2414" s="8"/>
      <c r="E2414" s="8"/>
      <c r="F2414" s="8"/>
      <c r="G2414" s="8"/>
      <c r="H2414" s="8"/>
      <c r="I2414" s="8"/>
      <c r="J2414" s="8"/>
    </row>
    <row r="2415" spans="1:10" ht="15">
      <c r="A2415" s="8"/>
      <c r="B2415" s="8"/>
      <c r="C2415" s="8"/>
      <c r="D2415" s="8"/>
      <c r="E2415" s="8"/>
      <c r="F2415" s="8"/>
      <c r="G2415" s="8"/>
      <c r="H2415" s="8"/>
      <c r="I2415" s="8"/>
      <c r="J2415" s="8"/>
    </row>
    <row r="2416" spans="1:10" ht="15">
      <c r="A2416" s="8"/>
      <c r="B2416" s="8"/>
      <c r="C2416" s="8"/>
      <c r="D2416" s="8"/>
      <c r="E2416" s="8"/>
      <c r="F2416" s="8"/>
      <c r="G2416" s="8"/>
      <c r="H2416" s="8"/>
      <c r="I2416" s="8"/>
      <c r="J2416" s="8"/>
    </row>
    <row r="2417" spans="1:10" ht="15">
      <c r="A2417" s="8"/>
      <c r="B2417" s="8"/>
      <c r="C2417" s="8"/>
      <c r="D2417" s="8"/>
      <c r="E2417" s="8"/>
      <c r="F2417" s="8"/>
      <c r="G2417" s="8"/>
      <c r="H2417" s="8"/>
      <c r="I2417" s="8"/>
      <c r="J2417" s="8"/>
    </row>
    <row r="2418" spans="1:10" ht="15">
      <c r="A2418" s="8"/>
      <c r="B2418" s="8"/>
      <c r="C2418" s="8"/>
      <c r="D2418" s="8"/>
      <c r="E2418" s="8"/>
      <c r="F2418" s="8"/>
      <c r="G2418" s="8"/>
      <c r="H2418" s="8"/>
      <c r="I2418" s="8"/>
      <c r="J2418" s="8"/>
    </row>
    <row r="2419" spans="1:10" ht="15">
      <c r="A2419" s="8"/>
      <c r="B2419" s="8"/>
      <c r="C2419" s="8"/>
      <c r="D2419" s="8"/>
      <c r="E2419" s="8"/>
      <c r="F2419" s="8"/>
      <c r="G2419" s="8"/>
      <c r="H2419" s="8"/>
      <c r="I2419" s="8"/>
      <c r="J2419" s="8"/>
    </row>
    <row r="2420" spans="1:10" ht="15">
      <c r="A2420" s="8"/>
      <c r="B2420" s="8"/>
      <c r="C2420" s="8"/>
      <c r="D2420" s="8"/>
      <c r="E2420" s="8"/>
      <c r="F2420" s="8"/>
      <c r="G2420" s="8"/>
      <c r="H2420" s="8"/>
      <c r="I2420" s="8"/>
      <c r="J2420" s="8"/>
    </row>
    <row r="2421" spans="1:10" ht="15">
      <c r="A2421" s="8"/>
      <c r="B2421" s="8"/>
      <c r="C2421" s="8"/>
      <c r="D2421" s="8"/>
      <c r="E2421" s="8"/>
      <c r="F2421" s="8"/>
      <c r="G2421" s="8"/>
      <c r="H2421" s="8"/>
      <c r="I2421" s="8"/>
      <c r="J2421" s="8"/>
    </row>
    <row r="2422" spans="1:10" ht="15">
      <c r="A2422" s="8"/>
      <c r="B2422" s="8"/>
      <c r="C2422" s="8"/>
      <c r="D2422" s="8"/>
      <c r="E2422" s="8"/>
      <c r="F2422" s="8"/>
      <c r="G2422" s="8"/>
      <c r="H2422" s="8"/>
      <c r="I2422" s="8"/>
      <c r="J2422" s="8"/>
    </row>
    <row r="2423" spans="1:10" ht="15">
      <c r="A2423" s="8"/>
      <c r="B2423" s="8"/>
      <c r="C2423" s="8"/>
      <c r="D2423" s="8"/>
      <c r="E2423" s="8"/>
      <c r="F2423" s="8"/>
      <c r="G2423" s="8"/>
      <c r="H2423" s="8"/>
      <c r="I2423" s="8"/>
      <c r="J2423" s="8"/>
    </row>
    <row r="2424" spans="1:10" ht="15">
      <c r="A2424" s="8"/>
      <c r="B2424" s="8"/>
      <c r="C2424" s="8"/>
      <c r="D2424" s="8"/>
      <c r="E2424" s="8"/>
      <c r="F2424" s="8"/>
      <c r="G2424" s="8"/>
      <c r="H2424" s="8"/>
      <c r="I2424" s="8"/>
      <c r="J2424" s="8"/>
    </row>
    <row r="2425" spans="1:10" ht="15">
      <c r="A2425" s="8"/>
      <c r="B2425" s="8"/>
      <c r="C2425" s="8"/>
      <c r="D2425" s="8"/>
      <c r="E2425" s="8"/>
      <c r="F2425" s="8"/>
      <c r="G2425" s="8"/>
      <c r="H2425" s="8"/>
      <c r="I2425" s="8"/>
      <c r="J2425" s="8"/>
    </row>
    <row r="2426" spans="1:10" ht="15">
      <c r="A2426" s="8"/>
      <c r="B2426" s="8"/>
      <c r="C2426" s="8"/>
      <c r="D2426" s="8"/>
      <c r="E2426" s="8"/>
      <c r="F2426" s="8"/>
      <c r="G2426" s="8"/>
      <c r="H2426" s="8"/>
      <c r="I2426" s="8"/>
      <c r="J2426" s="8"/>
    </row>
    <row r="2427" spans="1:10" ht="15">
      <c r="A2427" s="8"/>
      <c r="B2427" s="8"/>
      <c r="C2427" s="8"/>
      <c r="D2427" s="8"/>
      <c r="E2427" s="8"/>
      <c r="F2427" s="8"/>
      <c r="G2427" s="8"/>
      <c r="H2427" s="8"/>
      <c r="I2427" s="8"/>
      <c r="J2427" s="8"/>
    </row>
    <row r="2428" spans="1:10" ht="15">
      <c r="A2428" s="8"/>
      <c r="B2428" s="8"/>
      <c r="C2428" s="8"/>
      <c r="D2428" s="8"/>
      <c r="E2428" s="8"/>
      <c r="F2428" s="8"/>
      <c r="G2428" s="8"/>
      <c r="H2428" s="8"/>
      <c r="I2428" s="8"/>
      <c r="J2428" s="8"/>
    </row>
    <row r="2429" spans="1:10" ht="15">
      <c r="A2429" s="8"/>
      <c r="B2429" s="8"/>
      <c r="C2429" s="8"/>
      <c r="D2429" s="8"/>
      <c r="E2429" s="8"/>
      <c r="F2429" s="8"/>
      <c r="G2429" s="8"/>
      <c r="H2429" s="8"/>
      <c r="I2429" s="8"/>
      <c r="J2429" s="8"/>
    </row>
    <row r="2430" spans="1:10" ht="15">
      <c r="A2430" s="8"/>
      <c r="B2430" s="8"/>
      <c r="C2430" s="8"/>
      <c r="D2430" s="8"/>
      <c r="E2430" s="8"/>
      <c r="F2430" s="8"/>
      <c r="G2430" s="8"/>
      <c r="H2430" s="8"/>
      <c r="I2430" s="8"/>
      <c r="J2430" s="8"/>
    </row>
    <row r="2431" spans="1:10" ht="15">
      <c r="A2431" s="8"/>
      <c r="B2431" s="8"/>
      <c r="C2431" s="8"/>
      <c r="D2431" s="8"/>
      <c r="E2431" s="8"/>
      <c r="F2431" s="8"/>
      <c r="G2431" s="8"/>
      <c r="H2431" s="8"/>
      <c r="I2431" s="8"/>
      <c r="J2431" s="8"/>
    </row>
    <row r="2432" spans="1:10" ht="15">
      <c r="A2432" s="8"/>
      <c r="B2432" s="8"/>
      <c r="C2432" s="8"/>
      <c r="D2432" s="8"/>
      <c r="E2432" s="8"/>
      <c r="F2432" s="8"/>
      <c r="G2432" s="8"/>
      <c r="H2432" s="8"/>
      <c r="I2432" s="8"/>
      <c r="J2432" s="8"/>
    </row>
    <row r="2433" spans="1:10" ht="15">
      <c r="A2433" s="8"/>
      <c r="B2433" s="8"/>
      <c r="C2433" s="8"/>
      <c r="D2433" s="8"/>
      <c r="E2433" s="8"/>
      <c r="F2433" s="8"/>
      <c r="G2433" s="8"/>
      <c r="H2433" s="8"/>
      <c r="I2433" s="8"/>
      <c r="J2433" s="8"/>
    </row>
    <row r="2434" spans="1:10" ht="15">
      <c r="A2434" s="8"/>
      <c r="B2434" s="8"/>
      <c r="C2434" s="8"/>
      <c r="D2434" s="8"/>
      <c r="E2434" s="8"/>
      <c r="F2434" s="8"/>
      <c r="G2434" s="8"/>
      <c r="H2434" s="8"/>
      <c r="I2434" s="8"/>
      <c r="J2434" s="8"/>
    </row>
    <row r="2435" spans="1:10" ht="15">
      <c r="A2435" s="8"/>
      <c r="B2435" s="8"/>
      <c r="C2435" s="8"/>
      <c r="D2435" s="8"/>
      <c r="E2435" s="8"/>
      <c r="F2435" s="8"/>
      <c r="G2435" s="8"/>
      <c r="H2435" s="8"/>
      <c r="I2435" s="8"/>
      <c r="J2435" s="8"/>
    </row>
    <row r="2436" spans="1:10" ht="15">
      <c r="A2436" s="8"/>
      <c r="B2436" s="8"/>
      <c r="C2436" s="8"/>
      <c r="D2436" s="8"/>
      <c r="E2436" s="8"/>
      <c r="F2436" s="8"/>
      <c r="G2436" s="8"/>
      <c r="H2436" s="8"/>
      <c r="I2436" s="8"/>
      <c r="J2436" s="8"/>
    </row>
    <row r="2437" spans="1:10" ht="15">
      <c r="A2437" s="8"/>
      <c r="B2437" s="8"/>
      <c r="C2437" s="8"/>
      <c r="D2437" s="8"/>
      <c r="E2437" s="8"/>
      <c r="F2437" s="8"/>
      <c r="G2437" s="8"/>
      <c r="H2437" s="8"/>
      <c r="I2437" s="8"/>
      <c r="J2437" s="8"/>
    </row>
    <row r="2438" spans="1:10" ht="15">
      <c r="A2438" s="8"/>
      <c r="B2438" s="8"/>
      <c r="C2438" s="8"/>
      <c r="D2438" s="8"/>
      <c r="E2438" s="8"/>
      <c r="F2438" s="8"/>
      <c r="G2438" s="8"/>
      <c r="H2438" s="8"/>
      <c r="I2438" s="8"/>
      <c r="J2438" s="8"/>
    </row>
    <row r="2439" spans="1:10" ht="15">
      <c r="A2439" s="8"/>
      <c r="B2439" s="8"/>
      <c r="C2439" s="8"/>
      <c r="D2439" s="8"/>
      <c r="E2439" s="8"/>
      <c r="F2439" s="8"/>
      <c r="G2439" s="8"/>
      <c r="H2439" s="8"/>
      <c r="I2439" s="8"/>
      <c r="J2439" s="8"/>
    </row>
    <row r="2440" spans="1:10" ht="15">
      <c r="A2440" s="8"/>
      <c r="B2440" s="8"/>
      <c r="C2440" s="8"/>
      <c r="D2440" s="8"/>
      <c r="E2440" s="8"/>
      <c r="F2440" s="8"/>
      <c r="G2440" s="8"/>
      <c r="H2440" s="8"/>
      <c r="I2440" s="8"/>
      <c r="J2440" s="8"/>
    </row>
    <row r="2441" spans="1:10" ht="15">
      <c r="A2441" s="8"/>
      <c r="B2441" s="8"/>
      <c r="C2441" s="8"/>
      <c r="D2441" s="8"/>
      <c r="E2441" s="8"/>
      <c r="F2441" s="8"/>
      <c r="G2441" s="8"/>
      <c r="H2441" s="8"/>
      <c r="I2441" s="8"/>
      <c r="J2441" s="8"/>
    </row>
    <row r="2442" spans="1:10" ht="15">
      <c r="A2442" s="8"/>
      <c r="B2442" s="8"/>
      <c r="C2442" s="8"/>
      <c r="D2442" s="8"/>
      <c r="E2442" s="8"/>
      <c r="F2442" s="8"/>
      <c r="G2442" s="8"/>
      <c r="H2442" s="8"/>
      <c r="I2442" s="8"/>
      <c r="J2442" s="8"/>
    </row>
    <row r="2443" spans="1:10" ht="15">
      <c r="A2443" s="8"/>
      <c r="B2443" s="8"/>
      <c r="C2443" s="8"/>
      <c r="D2443" s="8"/>
      <c r="E2443" s="8"/>
      <c r="F2443" s="8"/>
      <c r="G2443" s="8"/>
      <c r="H2443" s="8"/>
      <c r="I2443" s="8"/>
      <c r="J2443" s="8"/>
    </row>
    <row r="2444" spans="1:10" ht="15">
      <c r="A2444" s="8"/>
      <c r="B2444" s="8"/>
      <c r="C2444" s="8"/>
      <c r="D2444" s="8"/>
      <c r="E2444" s="8"/>
      <c r="F2444" s="8"/>
      <c r="G2444" s="8"/>
      <c r="H2444" s="8"/>
      <c r="I2444" s="8"/>
      <c r="J2444" s="8"/>
    </row>
    <row r="2445" spans="1:10" ht="15">
      <c r="A2445" s="8"/>
      <c r="B2445" s="8"/>
      <c r="C2445" s="8"/>
      <c r="D2445" s="8"/>
      <c r="E2445" s="8"/>
      <c r="F2445" s="8"/>
      <c r="G2445" s="8"/>
      <c r="H2445" s="8"/>
      <c r="I2445" s="8"/>
      <c r="J2445" s="8"/>
    </row>
    <row r="2446" spans="1:10" ht="15">
      <c r="A2446" s="8"/>
      <c r="B2446" s="8"/>
      <c r="C2446" s="8"/>
      <c r="D2446" s="8"/>
      <c r="E2446" s="8"/>
      <c r="F2446" s="8"/>
      <c r="G2446" s="8"/>
      <c r="H2446" s="8"/>
      <c r="I2446" s="8"/>
      <c r="J2446" s="8"/>
    </row>
    <row r="2447" spans="1:10" ht="15">
      <c r="A2447" s="8"/>
      <c r="B2447" s="8"/>
      <c r="C2447" s="8"/>
      <c r="D2447" s="8"/>
      <c r="E2447" s="8"/>
      <c r="F2447" s="8"/>
      <c r="G2447" s="8"/>
      <c r="H2447" s="8"/>
      <c r="I2447" s="8"/>
      <c r="J2447" s="8"/>
    </row>
    <row r="2448" spans="1:10" ht="15">
      <c r="A2448" s="8"/>
      <c r="B2448" s="8"/>
      <c r="C2448" s="8"/>
      <c r="D2448" s="8"/>
      <c r="E2448" s="8"/>
      <c r="F2448" s="8"/>
      <c r="G2448" s="8"/>
      <c r="H2448" s="8"/>
      <c r="I2448" s="8"/>
      <c r="J2448" s="8"/>
    </row>
    <row r="2449" spans="1:10" ht="15">
      <c r="A2449" s="8"/>
      <c r="B2449" s="8"/>
      <c r="C2449" s="8"/>
      <c r="D2449" s="8"/>
      <c r="E2449" s="8"/>
      <c r="F2449" s="8"/>
      <c r="G2449" s="8"/>
      <c r="H2449" s="8"/>
      <c r="I2449" s="8"/>
      <c r="J2449" s="8"/>
    </row>
    <row r="2450" spans="1:10" ht="15">
      <c r="A2450" s="8"/>
      <c r="B2450" s="8"/>
      <c r="C2450" s="8"/>
      <c r="D2450" s="8"/>
      <c r="E2450" s="8"/>
      <c r="F2450" s="8"/>
      <c r="G2450" s="8"/>
      <c r="H2450" s="8"/>
      <c r="I2450" s="8"/>
      <c r="J2450" s="8"/>
    </row>
    <row r="2451" spans="1:10" ht="15">
      <c r="A2451" s="8"/>
      <c r="B2451" s="8"/>
      <c r="C2451" s="8"/>
      <c r="D2451" s="8"/>
      <c r="E2451" s="8"/>
      <c r="F2451" s="8"/>
      <c r="G2451" s="8"/>
      <c r="H2451" s="8"/>
      <c r="I2451" s="8"/>
      <c r="J2451" s="8"/>
    </row>
    <row r="2452" spans="1:10" ht="15">
      <c r="A2452" s="8"/>
      <c r="B2452" s="8"/>
      <c r="C2452" s="8"/>
      <c r="D2452" s="8"/>
      <c r="E2452" s="8"/>
      <c r="F2452" s="8"/>
      <c r="G2452" s="8"/>
      <c r="H2452" s="8"/>
      <c r="I2452" s="8"/>
      <c r="J2452" s="8"/>
    </row>
    <row r="2453" spans="1:10" ht="15">
      <c r="A2453" s="8"/>
      <c r="B2453" s="8"/>
      <c r="C2453" s="8"/>
      <c r="D2453" s="8"/>
      <c r="E2453" s="8"/>
      <c r="F2453" s="8"/>
      <c r="G2453" s="8"/>
      <c r="H2453" s="8"/>
      <c r="I2453" s="8"/>
      <c r="J2453" s="8"/>
    </row>
    <row r="2454" spans="1:10" ht="15">
      <c r="A2454" s="8"/>
      <c r="B2454" s="8"/>
      <c r="C2454" s="8"/>
      <c r="D2454" s="8"/>
      <c r="E2454" s="8"/>
      <c r="F2454" s="8"/>
      <c r="G2454" s="8"/>
      <c r="H2454" s="8"/>
      <c r="I2454" s="8"/>
      <c r="J2454" s="8"/>
    </row>
    <row r="2455" spans="1:10" ht="15">
      <c r="A2455" s="8"/>
      <c r="B2455" s="8"/>
      <c r="C2455" s="8"/>
      <c r="D2455" s="8"/>
      <c r="E2455" s="8"/>
      <c r="F2455" s="8"/>
      <c r="G2455" s="8"/>
      <c r="H2455" s="8"/>
      <c r="I2455" s="8"/>
      <c r="J2455" s="8"/>
    </row>
    <row r="2456" spans="1:10" ht="15">
      <c r="A2456" s="8"/>
      <c r="B2456" s="8"/>
      <c r="C2456" s="8"/>
      <c r="D2456" s="8"/>
      <c r="E2456" s="8"/>
      <c r="F2456" s="8"/>
      <c r="G2456" s="8"/>
      <c r="H2456" s="8"/>
      <c r="I2456" s="8"/>
      <c r="J2456" s="8"/>
    </row>
    <row r="2457" spans="1:10" ht="15">
      <c r="A2457" s="8"/>
      <c r="B2457" s="8"/>
      <c r="C2457" s="8"/>
      <c r="D2457" s="8"/>
      <c r="E2457" s="8"/>
      <c r="F2457" s="8"/>
      <c r="G2457" s="8"/>
      <c r="H2457" s="8"/>
      <c r="I2457" s="8"/>
      <c r="J2457" s="8"/>
    </row>
    <row r="2458" spans="1:10" ht="15">
      <c r="A2458" s="8"/>
      <c r="B2458" s="8"/>
      <c r="C2458" s="8"/>
      <c r="D2458" s="8"/>
      <c r="E2458" s="8"/>
      <c r="F2458" s="8"/>
      <c r="G2458" s="8"/>
      <c r="H2458" s="8"/>
      <c r="I2458" s="8"/>
      <c r="J2458" s="8"/>
    </row>
    <row r="2459" spans="1:10" ht="15">
      <c r="A2459" s="8"/>
      <c r="B2459" s="8"/>
      <c r="C2459" s="8"/>
      <c r="D2459" s="8"/>
      <c r="E2459" s="8"/>
      <c r="F2459" s="8"/>
      <c r="G2459" s="8"/>
      <c r="H2459" s="8"/>
      <c r="I2459" s="8"/>
      <c r="J2459" s="8"/>
    </row>
    <row r="2460" spans="1:10" ht="15">
      <c r="A2460" s="8"/>
      <c r="B2460" s="8"/>
      <c r="C2460" s="8"/>
      <c r="D2460" s="8"/>
      <c r="E2460" s="8"/>
      <c r="F2460" s="8"/>
      <c r="G2460" s="8"/>
      <c r="H2460" s="8"/>
      <c r="I2460" s="8"/>
      <c r="J2460" s="8"/>
    </row>
    <row r="2461" spans="1:10" ht="15">
      <c r="A2461" s="8"/>
      <c r="B2461" s="8"/>
      <c r="C2461" s="8"/>
      <c r="D2461" s="8"/>
      <c r="E2461" s="8"/>
      <c r="F2461" s="8"/>
      <c r="G2461" s="8"/>
      <c r="H2461" s="8"/>
      <c r="I2461" s="8"/>
      <c r="J2461" s="8"/>
    </row>
    <row r="2462" spans="1:10" ht="15">
      <c r="A2462" s="8"/>
      <c r="B2462" s="8"/>
      <c r="C2462" s="8"/>
      <c r="D2462" s="8"/>
      <c r="E2462" s="8"/>
      <c r="F2462" s="8"/>
      <c r="G2462" s="8"/>
      <c r="H2462" s="8"/>
      <c r="I2462" s="8"/>
      <c r="J2462" s="8"/>
    </row>
    <row r="2463" spans="1:10" ht="15">
      <c r="A2463" s="8"/>
      <c r="B2463" s="8"/>
      <c r="C2463" s="8"/>
      <c r="D2463" s="8"/>
      <c r="E2463" s="8"/>
      <c r="F2463" s="8"/>
      <c r="G2463" s="8"/>
      <c r="H2463" s="8"/>
      <c r="I2463" s="8"/>
      <c r="J2463" s="8"/>
    </row>
    <row r="2464" spans="1:10" ht="15">
      <c r="A2464" s="8"/>
      <c r="B2464" s="8"/>
      <c r="C2464" s="8"/>
      <c r="D2464" s="8"/>
      <c r="E2464" s="8"/>
      <c r="F2464" s="8"/>
      <c r="G2464" s="8"/>
      <c r="H2464" s="8"/>
      <c r="I2464" s="8"/>
      <c r="J2464" s="8"/>
    </row>
    <row r="2465" spans="1:10" ht="15">
      <c r="A2465" s="8"/>
      <c r="B2465" s="8"/>
      <c r="C2465" s="8"/>
      <c r="D2465" s="8"/>
      <c r="E2465" s="8"/>
      <c r="F2465" s="8"/>
      <c r="G2465" s="8"/>
      <c r="H2465" s="8"/>
      <c r="I2465" s="8"/>
      <c r="J2465" s="8"/>
    </row>
    <row r="2466" spans="1:10" ht="15">
      <c r="A2466" s="8"/>
      <c r="B2466" s="8"/>
      <c r="C2466" s="8"/>
      <c r="D2466" s="8"/>
      <c r="E2466" s="8"/>
      <c r="F2466" s="8"/>
      <c r="G2466" s="8"/>
      <c r="H2466" s="8"/>
      <c r="I2466" s="8"/>
      <c r="J2466" s="8"/>
    </row>
    <row r="2467" spans="1:10" ht="15">
      <c r="A2467" s="8"/>
      <c r="B2467" s="8"/>
      <c r="C2467" s="8"/>
      <c r="D2467" s="8"/>
      <c r="E2467" s="8"/>
      <c r="F2467" s="8"/>
      <c r="G2467" s="8"/>
      <c r="H2467" s="8"/>
      <c r="I2467" s="8"/>
      <c r="J2467" s="8"/>
    </row>
    <row r="2468" spans="1:10" ht="15">
      <c r="A2468" s="8"/>
      <c r="B2468" s="8"/>
      <c r="C2468" s="8"/>
      <c r="D2468" s="8"/>
      <c r="E2468" s="8"/>
      <c r="F2468" s="8"/>
      <c r="G2468" s="8"/>
      <c r="H2468" s="8"/>
      <c r="I2468" s="8"/>
      <c r="J2468" s="8"/>
    </row>
    <row r="2469" spans="1:10" ht="15">
      <c r="A2469" s="8"/>
      <c r="B2469" s="8"/>
      <c r="C2469" s="8"/>
      <c r="D2469" s="8"/>
      <c r="E2469" s="8"/>
      <c r="F2469" s="8"/>
      <c r="G2469" s="8"/>
      <c r="H2469" s="8"/>
      <c r="I2469" s="8"/>
      <c r="J2469" s="8"/>
    </row>
    <row r="2470" spans="1:10" ht="15">
      <c r="A2470" s="8"/>
      <c r="B2470" s="8"/>
      <c r="C2470" s="8"/>
      <c r="D2470" s="8"/>
      <c r="E2470" s="8"/>
      <c r="F2470" s="8"/>
      <c r="G2470" s="8"/>
      <c r="H2470" s="8"/>
      <c r="I2470" s="8"/>
      <c r="J2470" s="8"/>
    </row>
    <row r="2471" spans="1:10" ht="15">
      <c r="A2471" s="8"/>
      <c r="B2471" s="8"/>
      <c r="C2471" s="8"/>
      <c r="D2471" s="8"/>
      <c r="E2471" s="8"/>
      <c r="F2471" s="8"/>
      <c r="G2471" s="8"/>
      <c r="H2471" s="8"/>
      <c r="I2471" s="8"/>
      <c r="J2471" s="8"/>
    </row>
    <row r="2472" spans="1:10" ht="15">
      <c r="A2472" s="8"/>
      <c r="B2472" s="8"/>
      <c r="C2472" s="8"/>
      <c r="D2472" s="8"/>
      <c r="E2472" s="8"/>
      <c r="F2472" s="8"/>
      <c r="G2472" s="8"/>
      <c r="H2472" s="8"/>
      <c r="I2472" s="8"/>
      <c r="J2472" s="8"/>
    </row>
    <row r="2473" spans="1:10" ht="15">
      <c r="A2473" s="8"/>
      <c r="B2473" s="8"/>
      <c r="C2473" s="8"/>
      <c r="D2473" s="8"/>
      <c r="E2473" s="8"/>
      <c r="F2473" s="8"/>
      <c r="G2473" s="8"/>
      <c r="H2473" s="8"/>
      <c r="I2473" s="8"/>
      <c r="J2473" s="8"/>
    </row>
    <row r="2474" spans="1:10" ht="15">
      <c r="A2474" s="8"/>
      <c r="B2474" s="8"/>
      <c r="C2474" s="8"/>
      <c r="D2474" s="8"/>
      <c r="E2474" s="8"/>
      <c r="F2474" s="8"/>
      <c r="G2474" s="8"/>
      <c r="H2474" s="8"/>
      <c r="I2474" s="8"/>
      <c r="J2474" s="8"/>
    </row>
    <row r="2475" spans="1:10" ht="15">
      <c r="A2475" s="8"/>
      <c r="B2475" s="8"/>
      <c r="C2475" s="8"/>
      <c r="D2475" s="8"/>
      <c r="E2475" s="8"/>
      <c r="F2475" s="8"/>
      <c r="G2475" s="8"/>
      <c r="H2475" s="8"/>
      <c r="I2475" s="8"/>
      <c r="J2475" s="8"/>
    </row>
    <row r="2476" spans="1:10" ht="15">
      <c r="A2476" s="8"/>
      <c r="B2476" s="8"/>
      <c r="C2476" s="8"/>
      <c r="D2476" s="8"/>
      <c r="E2476" s="8"/>
      <c r="F2476" s="8"/>
      <c r="G2476" s="8"/>
      <c r="H2476" s="8"/>
      <c r="I2476" s="8"/>
      <c r="J2476" s="8"/>
    </row>
    <row r="2477" spans="1:10" ht="15">
      <c r="A2477" s="8"/>
      <c r="B2477" s="8"/>
      <c r="C2477" s="8"/>
      <c r="D2477" s="8"/>
      <c r="E2477" s="8"/>
      <c r="F2477" s="8"/>
      <c r="G2477" s="8"/>
      <c r="H2477" s="8"/>
      <c r="I2477" s="8"/>
      <c r="J2477" s="8"/>
    </row>
    <row r="2478" spans="1:10" ht="15">
      <c r="A2478" s="8"/>
      <c r="B2478" s="8"/>
      <c r="C2478" s="8"/>
      <c r="D2478" s="8"/>
      <c r="E2478" s="8"/>
      <c r="F2478" s="8"/>
      <c r="G2478" s="8"/>
      <c r="H2478" s="8"/>
      <c r="I2478" s="8"/>
      <c r="J2478" s="8"/>
    </row>
    <row r="2479" spans="1:10" ht="15">
      <c r="A2479" s="8"/>
      <c r="B2479" s="8"/>
      <c r="C2479" s="8"/>
      <c r="D2479" s="8"/>
      <c r="E2479" s="8"/>
      <c r="F2479" s="8"/>
      <c r="G2479" s="8"/>
      <c r="H2479" s="8"/>
      <c r="I2479" s="8"/>
      <c r="J2479" s="8"/>
    </row>
    <row r="2480" spans="1:10" ht="15">
      <c r="A2480" s="8"/>
      <c r="B2480" s="8"/>
      <c r="C2480" s="8"/>
      <c r="D2480" s="8"/>
      <c r="E2480" s="8"/>
      <c r="F2480" s="8"/>
      <c r="G2480" s="8"/>
      <c r="H2480" s="8"/>
      <c r="I2480" s="8"/>
      <c r="J2480" s="8"/>
    </row>
    <row r="2481" spans="1:10" ht="15">
      <c r="A2481" s="8"/>
      <c r="B2481" s="8"/>
      <c r="C2481" s="8"/>
      <c r="D2481" s="8"/>
      <c r="E2481" s="8"/>
      <c r="F2481" s="8"/>
      <c r="G2481" s="8"/>
      <c r="H2481" s="8"/>
      <c r="I2481" s="8"/>
      <c r="J2481" s="8"/>
    </row>
    <row r="2482" spans="1:10" ht="15">
      <c r="A2482" s="8"/>
      <c r="B2482" s="8"/>
      <c r="C2482" s="8"/>
      <c r="D2482" s="8"/>
      <c r="E2482" s="8"/>
      <c r="F2482" s="8"/>
      <c r="G2482" s="8"/>
      <c r="H2482" s="8"/>
      <c r="I2482" s="8"/>
      <c r="J2482" s="8"/>
    </row>
    <row r="2483" spans="1:10" ht="15">
      <c r="A2483" s="8"/>
      <c r="B2483" s="8"/>
      <c r="C2483" s="8"/>
      <c r="D2483" s="8"/>
      <c r="E2483" s="8"/>
      <c r="F2483" s="8"/>
      <c r="G2483" s="8"/>
      <c r="H2483" s="8"/>
      <c r="I2483" s="8"/>
      <c r="J2483" s="8"/>
    </row>
    <row r="2484" spans="1:10" ht="15">
      <c r="A2484" s="8"/>
      <c r="B2484" s="8"/>
      <c r="C2484" s="8"/>
      <c r="D2484" s="8"/>
      <c r="E2484" s="8"/>
      <c r="F2484" s="8"/>
      <c r="G2484" s="8"/>
      <c r="H2484" s="8"/>
      <c r="I2484" s="8"/>
      <c r="J2484" s="8"/>
    </row>
    <row r="2485" spans="1:10" ht="15">
      <c r="A2485" s="8"/>
      <c r="B2485" s="8"/>
      <c r="C2485" s="8"/>
      <c r="D2485" s="8"/>
      <c r="E2485" s="8"/>
      <c r="F2485" s="8"/>
      <c r="G2485" s="8"/>
      <c r="H2485" s="8"/>
      <c r="I2485" s="8"/>
      <c r="J2485" s="8"/>
    </row>
    <row r="2486" spans="1:10" ht="15">
      <c r="A2486" s="8"/>
      <c r="B2486" s="8"/>
      <c r="C2486" s="8"/>
      <c r="D2486" s="8"/>
      <c r="E2486" s="8"/>
      <c r="F2486" s="8"/>
      <c r="G2486" s="8"/>
      <c r="H2486" s="8"/>
      <c r="I2486" s="8"/>
      <c r="J2486" s="8"/>
    </row>
    <row r="2487" spans="1:10" ht="15">
      <c r="A2487" s="8"/>
      <c r="B2487" s="8"/>
      <c r="C2487" s="8"/>
      <c r="D2487" s="8"/>
      <c r="E2487" s="8"/>
      <c r="F2487" s="8"/>
      <c r="G2487" s="8"/>
      <c r="H2487" s="8"/>
      <c r="I2487" s="8"/>
      <c r="J2487" s="8"/>
    </row>
    <row r="2488" spans="1:10" ht="15">
      <c r="A2488" s="8"/>
      <c r="B2488" s="8"/>
      <c r="C2488" s="8"/>
      <c r="D2488" s="8"/>
      <c r="E2488" s="8"/>
      <c r="F2488" s="8"/>
      <c r="G2488" s="8"/>
      <c r="H2488" s="8"/>
      <c r="I2488" s="8"/>
      <c r="J2488" s="8"/>
    </row>
    <row r="2489" spans="1:10" ht="15">
      <c r="A2489" s="8"/>
      <c r="B2489" s="8"/>
      <c r="C2489" s="8"/>
      <c r="D2489" s="8"/>
      <c r="E2489" s="8"/>
      <c r="F2489" s="8"/>
      <c r="G2489" s="8"/>
      <c r="H2489" s="8"/>
      <c r="I2489" s="8"/>
      <c r="J2489" s="8"/>
    </row>
    <row r="2490" spans="1:10" ht="15">
      <c r="A2490" s="8"/>
      <c r="B2490" s="8"/>
      <c r="C2490" s="8"/>
      <c r="D2490" s="8"/>
      <c r="E2490" s="8"/>
      <c r="F2490" s="8"/>
      <c r="G2490" s="8"/>
      <c r="H2490" s="8"/>
      <c r="I2490" s="8"/>
      <c r="J2490" s="8"/>
    </row>
    <row r="2491" spans="1:10" ht="15">
      <c r="A2491" s="8"/>
      <c r="B2491" s="8"/>
      <c r="C2491" s="8"/>
      <c r="D2491" s="8"/>
      <c r="E2491" s="8"/>
      <c r="F2491" s="8"/>
      <c r="G2491" s="8"/>
      <c r="H2491" s="8"/>
      <c r="I2491" s="8"/>
      <c r="J2491" s="8"/>
    </row>
    <row r="2492" spans="1:10" ht="15">
      <c r="A2492" s="8"/>
      <c r="B2492" s="8"/>
      <c r="C2492" s="8"/>
      <c r="D2492" s="8"/>
      <c r="E2492" s="8"/>
      <c r="F2492" s="8"/>
      <c r="G2492" s="8"/>
      <c r="H2492" s="8"/>
      <c r="I2492" s="8"/>
      <c r="J2492" s="8"/>
    </row>
    <row r="2493" spans="1:10" ht="15">
      <c r="A2493" s="8"/>
      <c r="B2493" s="8"/>
      <c r="C2493" s="8"/>
      <c r="D2493" s="8"/>
      <c r="E2493" s="8"/>
      <c r="F2493" s="8"/>
      <c r="G2493" s="8"/>
      <c r="H2493" s="8"/>
      <c r="I2493" s="8"/>
      <c r="J2493" s="8"/>
    </row>
    <row r="2494" spans="1:10" ht="15">
      <c r="A2494" s="8"/>
      <c r="B2494" s="8"/>
      <c r="C2494" s="8"/>
      <c r="D2494" s="8"/>
      <c r="E2494" s="8"/>
      <c r="F2494" s="8"/>
      <c r="G2494" s="8"/>
      <c r="H2494" s="8"/>
      <c r="I2494" s="8"/>
      <c r="J2494" s="8"/>
    </row>
    <row r="2495" spans="1:10" ht="15">
      <c r="A2495" s="8"/>
      <c r="B2495" s="8"/>
      <c r="C2495" s="8"/>
      <c r="D2495" s="8"/>
      <c r="E2495" s="8"/>
      <c r="F2495" s="8"/>
      <c r="G2495" s="8"/>
      <c r="H2495" s="8"/>
      <c r="I2495" s="8"/>
      <c r="J2495" s="8"/>
    </row>
    <row r="2496" spans="1:10" ht="15">
      <c r="A2496" s="8"/>
      <c r="B2496" s="8"/>
      <c r="C2496" s="8"/>
      <c r="D2496" s="8"/>
      <c r="E2496" s="8"/>
      <c r="F2496" s="8"/>
      <c r="G2496" s="8"/>
      <c r="H2496" s="8"/>
      <c r="I2496" s="8"/>
      <c r="J2496" s="8"/>
    </row>
    <row r="2497" spans="1:10" ht="15">
      <c r="A2497" s="8"/>
      <c r="B2497" s="8"/>
      <c r="C2497" s="8"/>
      <c r="D2497" s="8"/>
      <c r="E2497" s="8"/>
      <c r="F2497" s="8"/>
      <c r="G2497" s="8"/>
      <c r="H2497" s="8"/>
      <c r="I2497" s="8"/>
      <c r="J2497" s="8"/>
    </row>
    <row r="2498" spans="1:10" ht="15">
      <c r="A2498" s="8"/>
      <c r="B2498" s="8"/>
      <c r="C2498" s="8"/>
      <c r="D2498" s="8"/>
      <c r="E2498" s="8"/>
      <c r="F2498" s="8"/>
      <c r="G2498" s="8"/>
      <c r="H2498" s="8"/>
      <c r="I2498" s="8"/>
      <c r="J2498" s="8"/>
    </row>
    <row r="2499" spans="1:10" ht="15">
      <c r="A2499" s="8"/>
      <c r="B2499" s="8"/>
      <c r="C2499" s="8"/>
      <c r="D2499" s="8"/>
      <c r="E2499" s="8"/>
      <c r="F2499" s="8"/>
      <c r="G2499" s="8"/>
      <c r="H2499" s="8"/>
      <c r="I2499" s="8"/>
      <c r="J2499" s="8"/>
    </row>
    <row r="2500" spans="1:10" ht="15">
      <c r="A2500" s="8"/>
      <c r="B2500" s="8"/>
      <c r="C2500" s="8"/>
      <c r="D2500" s="8"/>
      <c r="E2500" s="8"/>
      <c r="F2500" s="8"/>
      <c r="G2500" s="8"/>
      <c r="H2500" s="8"/>
      <c r="I2500" s="8"/>
      <c r="J2500" s="8"/>
    </row>
    <row r="2501" spans="1:10" ht="15">
      <c r="A2501" s="8"/>
      <c r="B2501" s="8"/>
      <c r="C2501" s="8"/>
      <c r="D2501" s="8"/>
      <c r="E2501" s="8"/>
      <c r="F2501" s="8"/>
      <c r="G2501" s="8"/>
      <c r="H2501" s="8"/>
      <c r="I2501" s="8"/>
      <c r="J2501" s="8"/>
    </row>
    <row r="2502" spans="1:10" ht="15">
      <c r="A2502" s="8"/>
      <c r="B2502" s="8"/>
      <c r="C2502" s="8"/>
      <c r="D2502" s="8"/>
      <c r="E2502" s="8"/>
      <c r="F2502" s="8"/>
      <c r="G2502" s="8"/>
      <c r="H2502" s="8"/>
      <c r="I2502" s="8"/>
      <c r="J2502" s="8"/>
    </row>
    <row r="2503" spans="1:10" ht="15">
      <c r="A2503" s="8"/>
      <c r="B2503" s="8"/>
      <c r="C2503" s="8"/>
      <c r="D2503" s="8"/>
      <c r="E2503" s="8"/>
      <c r="F2503" s="8"/>
      <c r="G2503" s="8"/>
      <c r="H2503" s="8"/>
      <c r="I2503" s="8"/>
      <c r="J2503" s="8"/>
    </row>
    <row r="2504" spans="1:10" ht="15">
      <c r="A2504" s="8"/>
      <c r="B2504" s="8"/>
      <c r="C2504" s="8"/>
      <c r="D2504" s="8"/>
      <c r="E2504" s="8"/>
      <c r="F2504" s="8"/>
      <c r="G2504" s="8"/>
      <c r="H2504" s="8"/>
      <c r="I2504" s="8"/>
      <c r="J2504" s="8"/>
    </row>
    <row r="2505" spans="1:10" ht="15">
      <c r="A2505" s="8"/>
      <c r="B2505" s="8"/>
      <c r="C2505" s="8"/>
      <c r="D2505" s="8"/>
      <c r="E2505" s="8"/>
      <c r="F2505" s="8"/>
      <c r="G2505" s="8"/>
      <c r="H2505" s="8"/>
      <c r="I2505" s="8"/>
      <c r="J2505" s="8"/>
    </row>
    <row r="2506" spans="1:10" ht="15">
      <c r="A2506" s="8"/>
      <c r="B2506" s="8"/>
      <c r="C2506" s="8"/>
      <c r="D2506" s="8"/>
      <c r="E2506" s="8"/>
      <c r="F2506" s="8"/>
      <c r="G2506" s="8"/>
      <c r="H2506" s="8"/>
      <c r="I2506" s="8"/>
      <c r="J2506" s="8"/>
    </row>
    <row r="2507" spans="1:10" ht="15">
      <c r="A2507" s="8"/>
      <c r="B2507" s="8"/>
      <c r="C2507" s="8"/>
      <c r="D2507" s="8"/>
      <c r="E2507" s="8"/>
      <c r="F2507" s="8"/>
      <c r="G2507" s="8"/>
      <c r="H2507" s="8"/>
      <c r="I2507" s="8"/>
      <c r="J2507" s="8"/>
    </row>
    <row r="2508" spans="1:10" ht="15">
      <c r="A2508" s="8"/>
      <c r="B2508" s="8"/>
      <c r="C2508" s="8"/>
      <c r="D2508" s="8"/>
      <c r="E2508" s="8"/>
      <c r="F2508" s="8"/>
      <c r="G2508" s="8"/>
      <c r="H2508" s="8"/>
      <c r="I2508" s="8"/>
      <c r="J2508" s="8"/>
    </row>
    <row r="2509" spans="1:10" ht="15">
      <c r="A2509" s="8"/>
      <c r="B2509" s="8"/>
      <c r="C2509" s="8"/>
      <c r="D2509" s="8"/>
      <c r="E2509" s="8"/>
      <c r="F2509" s="8"/>
      <c r="G2509" s="8"/>
      <c r="H2509" s="8"/>
      <c r="I2509" s="8"/>
      <c r="J2509" s="8"/>
    </row>
    <row r="2510" spans="1:10" ht="15">
      <c r="A2510" s="8"/>
      <c r="B2510" s="8"/>
      <c r="C2510" s="8"/>
      <c r="D2510" s="8"/>
      <c r="E2510" s="8"/>
      <c r="F2510" s="8"/>
      <c r="G2510" s="8"/>
      <c r="H2510" s="8"/>
      <c r="I2510" s="8"/>
      <c r="J2510" s="8"/>
    </row>
    <row r="2511" spans="1:10" ht="15">
      <c r="A2511" s="8"/>
      <c r="B2511" s="8"/>
      <c r="C2511" s="8"/>
      <c r="D2511" s="8"/>
      <c r="E2511" s="8"/>
      <c r="F2511" s="8"/>
      <c r="G2511" s="8"/>
      <c r="H2511" s="8"/>
      <c r="I2511" s="8"/>
      <c r="J2511" s="8"/>
    </row>
    <row r="2512" spans="1:10" ht="15">
      <c r="A2512" s="8"/>
      <c r="B2512" s="8"/>
      <c r="C2512" s="8"/>
      <c r="D2512" s="8"/>
      <c r="E2512" s="8"/>
      <c r="F2512" s="8"/>
      <c r="G2512" s="8"/>
      <c r="H2512" s="8"/>
      <c r="I2512" s="8"/>
      <c r="J2512" s="8"/>
    </row>
    <row r="2513" spans="1:10" ht="15">
      <c r="A2513" s="8"/>
      <c r="B2513" s="8"/>
      <c r="C2513" s="8"/>
      <c r="D2513" s="8"/>
      <c r="E2513" s="8"/>
      <c r="F2513" s="8"/>
      <c r="G2513" s="8"/>
      <c r="H2513" s="8"/>
      <c r="I2513" s="8"/>
      <c r="J2513" s="8"/>
    </row>
    <row r="2514" spans="1:10" ht="15">
      <c r="A2514" s="8"/>
      <c r="B2514" s="8"/>
      <c r="C2514" s="8"/>
      <c r="D2514" s="8"/>
      <c r="E2514" s="8"/>
      <c r="F2514" s="8"/>
      <c r="G2514" s="8"/>
      <c r="H2514" s="8"/>
      <c r="I2514" s="8"/>
      <c r="J2514" s="8"/>
    </row>
    <row r="2515" spans="1:10" ht="15">
      <c r="A2515" s="8"/>
      <c r="B2515" s="8"/>
      <c r="C2515" s="8"/>
      <c r="D2515" s="8"/>
      <c r="E2515" s="8"/>
      <c r="F2515" s="8"/>
      <c r="G2515" s="8"/>
      <c r="H2515" s="8"/>
      <c r="I2515" s="8"/>
      <c r="J2515" s="8"/>
    </row>
    <row r="2516" spans="1:10" ht="15">
      <c r="A2516" s="8"/>
      <c r="B2516" s="8"/>
      <c r="C2516" s="8"/>
      <c r="D2516" s="8"/>
      <c r="E2516" s="8"/>
      <c r="F2516" s="8"/>
      <c r="G2516" s="8"/>
      <c r="H2516" s="8"/>
      <c r="I2516" s="8"/>
      <c r="J2516" s="8"/>
    </row>
    <row r="2517" spans="1:10" ht="15">
      <c r="A2517" s="8"/>
      <c r="B2517" s="8"/>
      <c r="C2517" s="8"/>
      <c r="D2517" s="8"/>
      <c r="E2517" s="8"/>
      <c r="F2517" s="8"/>
      <c r="G2517" s="8"/>
      <c r="H2517" s="8"/>
      <c r="I2517" s="8"/>
      <c r="J2517" s="8"/>
    </row>
    <row r="2518" spans="1:10" ht="15">
      <c r="A2518" s="8"/>
      <c r="B2518" s="8"/>
      <c r="C2518" s="8"/>
      <c r="D2518" s="8"/>
      <c r="E2518" s="8"/>
      <c r="F2518" s="8"/>
      <c r="G2518" s="8"/>
      <c r="H2518" s="8"/>
      <c r="I2518" s="8"/>
      <c r="J2518" s="8"/>
    </row>
    <row r="2519" spans="1:10" ht="15">
      <c r="A2519" s="8"/>
      <c r="B2519" s="8"/>
      <c r="C2519" s="8"/>
      <c r="D2519" s="8"/>
      <c r="E2519" s="8"/>
      <c r="F2519" s="8"/>
      <c r="G2519" s="8"/>
      <c r="H2519" s="8"/>
      <c r="I2519" s="8"/>
      <c r="J2519" s="8"/>
    </row>
    <row r="2520" spans="1:10" ht="15">
      <c r="A2520" s="8"/>
      <c r="B2520" s="8"/>
      <c r="C2520" s="8"/>
      <c r="D2520" s="8"/>
      <c r="E2520" s="8"/>
      <c r="F2520" s="8"/>
      <c r="G2520" s="8"/>
      <c r="H2520" s="8"/>
      <c r="I2520" s="8"/>
      <c r="J2520" s="8"/>
    </row>
    <row r="2521" spans="1:10" ht="15">
      <c r="A2521" s="8"/>
      <c r="B2521" s="8"/>
      <c r="C2521" s="8"/>
      <c r="D2521" s="8"/>
      <c r="E2521" s="8"/>
      <c r="F2521" s="8"/>
      <c r="G2521" s="8"/>
      <c r="H2521" s="8"/>
      <c r="I2521" s="8"/>
      <c r="J2521" s="8"/>
    </row>
    <row r="2522" spans="1:10" ht="15">
      <c r="A2522" s="8"/>
      <c r="B2522" s="8"/>
      <c r="C2522" s="8"/>
      <c r="D2522" s="8"/>
      <c r="E2522" s="8"/>
      <c r="F2522" s="8"/>
      <c r="G2522" s="8"/>
      <c r="H2522" s="8"/>
      <c r="I2522" s="8"/>
      <c r="J2522" s="8"/>
    </row>
    <row r="2523" spans="1:10" ht="15">
      <c r="A2523" s="8"/>
      <c r="B2523" s="8"/>
      <c r="C2523" s="8"/>
      <c r="D2523" s="8"/>
      <c r="E2523" s="8"/>
      <c r="F2523" s="8"/>
      <c r="G2523" s="8"/>
      <c r="H2523" s="8"/>
      <c r="I2523" s="8"/>
      <c r="J2523" s="8"/>
    </row>
    <row r="2524" spans="1:10" ht="15">
      <c r="A2524" s="8"/>
      <c r="B2524" s="8"/>
      <c r="C2524" s="8"/>
      <c r="D2524" s="8"/>
      <c r="E2524" s="8"/>
      <c r="F2524" s="8"/>
      <c r="G2524" s="8"/>
      <c r="H2524" s="8"/>
      <c r="I2524" s="8"/>
      <c r="J2524" s="8"/>
    </row>
    <row r="2525" spans="1:10" ht="15">
      <c r="A2525" s="8"/>
      <c r="B2525" s="8"/>
      <c r="C2525" s="8"/>
      <c r="D2525" s="8"/>
      <c r="E2525" s="8"/>
      <c r="F2525" s="8"/>
      <c r="G2525" s="8"/>
      <c r="H2525" s="8"/>
      <c r="I2525" s="8"/>
      <c r="J2525" s="8"/>
    </row>
    <row r="2526" spans="1:10" ht="15">
      <c r="A2526" s="8"/>
      <c r="B2526" s="8"/>
      <c r="C2526" s="8"/>
      <c r="D2526" s="8"/>
      <c r="E2526" s="8"/>
      <c r="F2526" s="8"/>
      <c r="G2526" s="8"/>
      <c r="H2526" s="8"/>
      <c r="I2526" s="8"/>
      <c r="J2526" s="8"/>
    </row>
    <row r="2527" spans="1:10" ht="15">
      <c r="A2527" s="8"/>
      <c r="B2527" s="8"/>
      <c r="C2527" s="8"/>
      <c r="D2527" s="8"/>
      <c r="E2527" s="8"/>
      <c r="F2527" s="8"/>
      <c r="G2527" s="8"/>
      <c r="H2527" s="8"/>
      <c r="I2527" s="8"/>
      <c r="J2527" s="8"/>
    </row>
    <row r="2528" spans="1:10" ht="15">
      <c r="A2528" s="8"/>
      <c r="B2528" s="8"/>
      <c r="C2528" s="8"/>
      <c r="D2528" s="8"/>
      <c r="E2528" s="8"/>
      <c r="F2528" s="8"/>
      <c r="G2528" s="8"/>
      <c r="H2528" s="8"/>
      <c r="I2528" s="8"/>
      <c r="J2528" s="8"/>
    </row>
    <row r="2529" spans="1:10" ht="15">
      <c r="A2529" s="8"/>
      <c r="B2529" s="8"/>
      <c r="C2529" s="8"/>
      <c r="D2529" s="8"/>
      <c r="E2529" s="8"/>
      <c r="F2529" s="8"/>
      <c r="G2529" s="8"/>
      <c r="H2529" s="8"/>
      <c r="I2529" s="8"/>
      <c r="J2529" s="8"/>
    </row>
    <row r="2530" spans="1:10" ht="15">
      <c r="A2530" s="8"/>
      <c r="B2530" s="8"/>
      <c r="C2530" s="8"/>
      <c r="D2530" s="8"/>
      <c r="E2530" s="8"/>
      <c r="F2530" s="8"/>
      <c r="G2530" s="8"/>
      <c r="H2530" s="8"/>
      <c r="I2530" s="8"/>
      <c r="J2530" s="8"/>
    </row>
    <row r="2531" spans="1:10" ht="15">
      <c r="A2531" s="8"/>
      <c r="B2531" s="8"/>
      <c r="C2531" s="8"/>
      <c r="D2531" s="8"/>
      <c r="E2531" s="8"/>
      <c r="F2531" s="8"/>
      <c r="G2531" s="8"/>
      <c r="H2531" s="8"/>
      <c r="I2531" s="8"/>
      <c r="J2531" s="8"/>
    </row>
    <row r="2532" spans="1:10" ht="15">
      <c r="A2532" s="8"/>
      <c r="B2532" s="8"/>
      <c r="C2532" s="8"/>
      <c r="D2532" s="8"/>
      <c r="E2532" s="8"/>
      <c r="F2532" s="8"/>
      <c r="G2532" s="8"/>
      <c r="H2532" s="8"/>
      <c r="I2532" s="8"/>
      <c r="J2532" s="8"/>
    </row>
    <row r="2533" spans="1:10" ht="15">
      <c r="A2533" s="8"/>
      <c r="B2533" s="8"/>
      <c r="C2533" s="8"/>
      <c r="D2533" s="8"/>
      <c r="E2533" s="8"/>
      <c r="F2533" s="8"/>
      <c r="G2533" s="8"/>
      <c r="H2533" s="8"/>
      <c r="I2533" s="8"/>
      <c r="J2533" s="8"/>
    </row>
    <row r="2534" spans="1:10" ht="15">
      <c r="A2534" s="8"/>
      <c r="B2534" s="8"/>
      <c r="C2534" s="8"/>
      <c r="D2534" s="8"/>
      <c r="E2534" s="8"/>
      <c r="F2534" s="8"/>
      <c r="G2534" s="8"/>
      <c r="H2534" s="8"/>
      <c r="I2534" s="8"/>
      <c r="J2534" s="8"/>
    </row>
    <row r="2535" spans="1:10" ht="15">
      <c r="A2535" s="8"/>
      <c r="B2535" s="8"/>
      <c r="C2535" s="8"/>
      <c r="D2535" s="8"/>
      <c r="E2535" s="8"/>
      <c r="F2535" s="8"/>
      <c r="G2535" s="8"/>
      <c r="H2535" s="8"/>
      <c r="I2535" s="8"/>
      <c r="J2535" s="8"/>
    </row>
    <row r="2536" spans="1:10" ht="15">
      <c r="A2536" s="8"/>
      <c r="B2536" s="8"/>
      <c r="C2536" s="8"/>
      <c r="D2536" s="8"/>
      <c r="E2536" s="8"/>
      <c r="F2536" s="8"/>
      <c r="G2536" s="8"/>
      <c r="H2536" s="8"/>
      <c r="I2536" s="8"/>
      <c r="J2536" s="8"/>
    </row>
    <row r="2537" spans="1:10" ht="15">
      <c r="A2537" s="8"/>
      <c r="B2537" s="8"/>
      <c r="C2537" s="8"/>
      <c r="D2537" s="8"/>
      <c r="E2537" s="8"/>
      <c r="F2537" s="8"/>
      <c r="G2537" s="8"/>
      <c r="H2537" s="8"/>
      <c r="I2537" s="8"/>
      <c r="J2537" s="8"/>
    </row>
    <row r="2538" spans="1:10" ht="15">
      <c r="A2538" s="8"/>
      <c r="B2538" s="8"/>
      <c r="C2538" s="8"/>
      <c r="D2538" s="8"/>
      <c r="E2538" s="8"/>
      <c r="F2538" s="8"/>
      <c r="G2538" s="8"/>
      <c r="H2538" s="8"/>
      <c r="I2538" s="8"/>
      <c r="J2538" s="8"/>
    </row>
    <row r="2539" spans="1:10" ht="15">
      <c r="A2539" s="8"/>
      <c r="B2539" s="8"/>
      <c r="C2539" s="8"/>
      <c r="D2539" s="8"/>
      <c r="E2539" s="8"/>
      <c r="F2539" s="8"/>
      <c r="G2539" s="8"/>
      <c r="H2539" s="8"/>
      <c r="I2539" s="8"/>
      <c r="J2539" s="8"/>
    </row>
    <row r="2540" spans="1:10" ht="15">
      <c r="A2540" s="8"/>
      <c r="B2540" s="8"/>
      <c r="C2540" s="8"/>
      <c r="D2540" s="8"/>
      <c r="E2540" s="8"/>
      <c r="F2540" s="8"/>
      <c r="G2540" s="8"/>
      <c r="H2540" s="8"/>
      <c r="I2540" s="8"/>
      <c r="J2540" s="8"/>
    </row>
    <row r="2541" spans="1:10" ht="15">
      <c r="A2541" s="8"/>
      <c r="B2541" s="8"/>
      <c r="C2541" s="8"/>
      <c r="D2541" s="8"/>
      <c r="E2541" s="8"/>
      <c r="F2541" s="8"/>
      <c r="G2541" s="8"/>
      <c r="H2541" s="8"/>
      <c r="I2541" s="8"/>
      <c r="J2541" s="8"/>
    </row>
  </sheetData>
  <mergeCells count="1">
    <mergeCell ref="A1:O1"/>
  </mergeCells>
  <pageMargins left="0.25" right="0.25" top="0.75" bottom="0.75" header="0.3" footer="0.3"/>
  <pageSetup paperSize="9" scale="56" fitToHeight="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M9" sqref="M9"/>
    </sheetView>
  </sheetViews>
  <sheetFormatPr defaultColWidth="12.28515625" defaultRowHeight="11.25"/>
  <cols>
    <col min="1" max="1" width="3.5703125" style="179" customWidth="1"/>
    <col min="2" max="2" width="22.140625" style="179" customWidth="1"/>
    <col min="3" max="3" width="10.85546875" style="181" customWidth="1"/>
    <col min="4" max="4" width="9.5703125" style="181" customWidth="1"/>
    <col min="5" max="5" width="9" style="181" customWidth="1"/>
    <col min="6" max="6" width="9.5703125" style="179" customWidth="1"/>
    <col min="7" max="7" width="9.140625" style="179" customWidth="1"/>
    <col min="8" max="8" width="5.85546875" style="181" customWidth="1"/>
    <col min="9" max="9" width="10.42578125" style="179" customWidth="1"/>
    <col min="10" max="10" width="9.42578125" style="179" customWidth="1"/>
    <col min="11" max="11" width="8.42578125" style="179" customWidth="1"/>
    <col min="12" max="12" width="9.7109375" style="179" customWidth="1"/>
    <col min="13" max="13" width="10.7109375" style="179" customWidth="1"/>
    <col min="14" max="14" width="10.140625" style="179" customWidth="1"/>
    <col min="15" max="15" width="9.28515625" style="180" customWidth="1"/>
    <col min="16" max="16" width="8.7109375" style="180" customWidth="1"/>
    <col min="17" max="16384" width="12.28515625" style="179"/>
  </cols>
  <sheetData>
    <row r="1" spans="1:16" ht="12.75">
      <c r="A1" s="186" t="s">
        <v>213</v>
      </c>
      <c r="B1" s="1"/>
      <c r="C1" s="177"/>
      <c r="D1" s="177"/>
      <c r="E1" s="177"/>
      <c r="F1" s="178"/>
      <c r="G1" s="178"/>
      <c r="H1" s="177"/>
    </row>
    <row r="2" spans="1:16" ht="12.75">
      <c r="A2" s="484" t="s">
        <v>746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</row>
    <row r="3" spans="1:16" ht="12" thickBot="1">
      <c r="A3" s="178"/>
      <c r="B3" s="178"/>
      <c r="C3" s="177"/>
      <c r="D3" s="177"/>
      <c r="E3" s="177"/>
      <c r="F3" s="178"/>
      <c r="G3" s="178"/>
      <c r="H3" s="177"/>
    </row>
    <row r="4" spans="1:16">
      <c r="A4" s="499" t="s">
        <v>186</v>
      </c>
      <c r="B4" s="502" t="s">
        <v>187</v>
      </c>
      <c r="C4" s="514" t="s">
        <v>741</v>
      </c>
      <c r="D4" s="514"/>
      <c r="E4" s="514"/>
      <c r="F4" s="514"/>
      <c r="G4" s="514"/>
      <c r="H4" s="515"/>
      <c r="I4" s="518" t="s">
        <v>691</v>
      </c>
      <c r="J4" s="519"/>
      <c r="K4" s="519"/>
      <c r="L4" s="519"/>
      <c r="M4" s="519"/>
      <c r="N4" s="519"/>
      <c r="O4" s="508" t="s">
        <v>692</v>
      </c>
      <c r="P4" s="509"/>
    </row>
    <row r="5" spans="1:16" ht="12" thickBot="1">
      <c r="A5" s="500"/>
      <c r="B5" s="503"/>
      <c r="C5" s="516"/>
      <c r="D5" s="516"/>
      <c r="E5" s="516"/>
      <c r="F5" s="516"/>
      <c r="G5" s="516"/>
      <c r="H5" s="517"/>
      <c r="I5" s="520"/>
      <c r="J5" s="521"/>
      <c r="K5" s="521"/>
      <c r="L5" s="521"/>
      <c r="M5" s="521"/>
      <c r="N5" s="521"/>
      <c r="O5" s="510"/>
      <c r="P5" s="511"/>
    </row>
    <row r="6" spans="1:16">
      <c r="A6" s="500"/>
      <c r="B6" s="504"/>
      <c r="C6" s="495" t="s">
        <v>215</v>
      </c>
      <c r="D6" s="497" t="s">
        <v>216</v>
      </c>
      <c r="E6" s="493" t="s">
        <v>217</v>
      </c>
      <c r="F6" s="487" t="s">
        <v>8</v>
      </c>
      <c r="G6" s="489" t="s">
        <v>10</v>
      </c>
      <c r="H6" s="491" t="s">
        <v>695</v>
      </c>
      <c r="I6" s="495" t="s">
        <v>215</v>
      </c>
      <c r="J6" s="497" t="s">
        <v>216</v>
      </c>
      <c r="K6" s="493" t="s">
        <v>217</v>
      </c>
      <c r="L6" s="506" t="s">
        <v>8</v>
      </c>
      <c r="M6" s="522" t="s">
        <v>10</v>
      </c>
      <c r="N6" s="493" t="s">
        <v>695</v>
      </c>
      <c r="O6" s="510" t="s">
        <v>693</v>
      </c>
      <c r="P6" s="511" t="s">
        <v>694</v>
      </c>
    </row>
    <row r="7" spans="1:16" ht="23.25" customHeight="1" thickBot="1">
      <c r="A7" s="501"/>
      <c r="B7" s="505"/>
      <c r="C7" s="496"/>
      <c r="D7" s="498"/>
      <c r="E7" s="494"/>
      <c r="F7" s="488"/>
      <c r="G7" s="490"/>
      <c r="H7" s="492"/>
      <c r="I7" s="496"/>
      <c r="J7" s="498"/>
      <c r="K7" s="494"/>
      <c r="L7" s="507"/>
      <c r="M7" s="523"/>
      <c r="N7" s="494"/>
      <c r="O7" s="512"/>
      <c r="P7" s="513"/>
    </row>
    <row r="8" spans="1:16" ht="24">
      <c r="A8" s="341" t="s">
        <v>171</v>
      </c>
      <c r="B8" s="324" t="s">
        <v>188</v>
      </c>
      <c r="C8" s="338">
        <v>32649649.254988912</v>
      </c>
      <c r="D8" s="317">
        <v>32649649.254988912</v>
      </c>
      <c r="E8" s="322">
        <v>0</v>
      </c>
      <c r="F8" s="338">
        <v>0</v>
      </c>
      <c r="G8" s="337">
        <v>0</v>
      </c>
      <c r="H8" s="323">
        <v>0</v>
      </c>
      <c r="I8" s="308"/>
      <c r="J8" s="173"/>
      <c r="K8" s="174">
        <f t="shared" ref="K8:K29" si="0">I8-J8</f>
        <v>0</v>
      </c>
      <c r="L8" s="175"/>
      <c r="M8" s="176"/>
      <c r="N8" s="174">
        <f>K8+L8+M8</f>
        <v>0</v>
      </c>
      <c r="O8" s="309">
        <f>I8/C8*100</f>
        <v>0</v>
      </c>
      <c r="P8" s="310">
        <f>J8/D8*100</f>
        <v>0</v>
      </c>
    </row>
    <row r="9" spans="1:16" ht="12">
      <c r="A9" s="327" t="s">
        <v>172</v>
      </c>
      <c r="B9" s="315" t="s">
        <v>189</v>
      </c>
      <c r="C9" s="328">
        <v>36338358.829268292</v>
      </c>
      <c r="D9" s="340">
        <v>41098558.829268292</v>
      </c>
      <c r="E9" s="322">
        <v>-4760200</v>
      </c>
      <c r="F9" s="328">
        <v>37578000</v>
      </c>
      <c r="G9" s="330">
        <v>-32817800</v>
      </c>
      <c r="H9" s="318">
        <v>0</v>
      </c>
      <c r="I9" s="304">
        <v>57913144</v>
      </c>
      <c r="J9" s="7">
        <v>35237089</v>
      </c>
      <c r="K9" s="6">
        <f t="shared" si="0"/>
        <v>22676055</v>
      </c>
      <c r="L9" s="2">
        <v>9455195</v>
      </c>
      <c r="M9" s="5">
        <v>-12131250</v>
      </c>
      <c r="N9" s="6">
        <f t="shared" ref="N9:N29" si="1">K9+L9+M9</f>
        <v>20000000</v>
      </c>
      <c r="O9" s="187">
        <f t="shared" ref="O9:O30" si="2">I9/C9*100</f>
        <v>159.37193055993095</v>
      </c>
      <c r="P9" s="188">
        <f t="shared" ref="P9:P30" si="3">J9/D9*100</f>
        <v>85.738016134293133</v>
      </c>
    </row>
    <row r="10" spans="1:16" ht="36">
      <c r="A10" s="327" t="s">
        <v>173</v>
      </c>
      <c r="B10" s="315" t="s">
        <v>190</v>
      </c>
      <c r="C10" s="328">
        <v>65358568</v>
      </c>
      <c r="D10" s="340">
        <v>65358567.936506107</v>
      </c>
      <c r="E10" s="322">
        <v>6.3493892550468445E-2</v>
      </c>
      <c r="F10" s="328">
        <v>3600000</v>
      </c>
      <c r="G10" s="330">
        <v>-3600000</v>
      </c>
      <c r="H10" s="318">
        <v>6.3493892550468445E-2</v>
      </c>
      <c r="I10" s="304"/>
      <c r="J10" s="7"/>
      <c r="K10" s="6">
        <f t="shared" si="0"/>
        <v>0</v>
      </c>
      <c r="L10" s="2"/>
      <c r="M10" s="5"/>
      <c r="N10" s="6">
        <f t="shared" si="1"/>
        <v>0</v>
      </c>
      <c r="O10" s="187">
        <f t="shared" si="2"/>
        <v>0</v>
      </c>
      <c r="P10" s="188">
        <f t="shared" si="3"/>
        <v>0</v>
      </c>
    </row>
    <row r="11" spans="1:16" ht="48">
      <c r="A11" s="327" t="s">
        <v>174</v>
      </c>
      <c r="B11" s="329" t="s">
        <v>191</v>
      </c>
      <c r="C11" s="328">
        <v>43055492.112357929</v>
      </c>
      <c r="D11" s="340">
        <v>44275492.112357929</v>
      </c>
      <c r="E11" s="322">
        <v>-1220000</v>
      </c>
      <c r="F11" s="328">
        <v>3370000</v>
      </c>
      <c r="G11" s="330">
        <v>-2150000</v>
      </c>
      <c r="H11" s="318">
        <v>0</v>
      </c>
      <c r="I11" s="304"/>
      <c r="J11" s="7"/>
      <c r="K11" s="6">
        <f t="shared" si="0"/>
        <v>0</v>
      </c>
      <c r="L11" s="2"/>
      <c r="M11" s="5"/>
      <c r="N11" s="6">
        <f t="shared" si="1"/>
        <v>0</v>
      </c>
      <c r="O11" s="187">
        <f t="shared" si="2"/>
        <v>0</v>
      </c>
      <c r="P11" s="188">
        <f t="shared" si="3"/>
        <v>0</v>
      </c>
    </row>
    <row r="12" spans="1:16" ht="12">
      <c r="A12" s="327" t="s">
        <v>175</v>
      </c>
      <c r="B12" s="325" t="s">
        <v>192</v>
      </c>
      <c r="C12" s="328">
        <v>46088584.526176065</v>
      </c>
      <c r="D12" s="340">
        <v>45807784.526176065</v>
      </c>
      <c r="E12" s="322">
        <v>280800</v>
      </c>
      <c r="F12" s="328">
        <v>470000</v>
      </c>
      <c r="G12" s="330">
        <v>-750800</v>
      </c>
      <c r="H12" s="318">
        <v>0</v>
      </c>
      <c r="I12" s="304"/>
      <c r="J12" s="7"/>
      <c r="K12" s="6">
        <f t="shared" si="0"/>
        <v>0</v>
      </c>
      <c r="L12" s="2"/>
      <c r="M12" s="5"/>
      <c r="N12" s="6">
        <f t="shared" si="1"/>
        <v>0</v>
      </c>
      <c r="O12" s="187">
        <f t="shared" si="2"/>
        <v>0</v>
      </c>
      <c r="P12" s="188">
        <f t="shared" si="3"/>
        <v>0</v>
      </c>
    </row>
    <row r="13" spans="1:16" ht="24">
      <c r="A13" s="327" t="s">
        <v>176</v>
      </c>
      <c r="B13" s="326" t="s">
        <v>193</v>
      </c>
      <c r="C13" s="328">
        <v>29880331.520593435</v>
      </c>
      <c r="D13" s="340">
        <v>29264160.520593435</v>
      </c>
      <c r="E13" s="322">
        <v>616171</v>
      </c>
      <c r="F13" s="328">
        <v>2385321</v>
      </c>
      <c r="G13" s="330">
        <v>-3001492</v>
      </c>
      <c r="H13" s="318">
        <v>0</v>
      </c>
      <c r="I13" s="304"/>
      <c r="J13" s="7"/>
      <c r="K13" s="6">
        <f t="shared" si="0"/>
        <v>0</v>
      </c>
      <c r="L13" s="2"/>
      <c r="M13" s="5"/>
      <c r="N13" s="6">
        <f t="shared" si="1"/>
        <v>0</v>
      </c>
      <c r="O13" s="187">
        <f t="shared" si="2"/>
        <v>0</v>
      </c>
      <c r="P13" s="188">
        <f t="shared" si="3"/>
        <v>0</v>
      </c>
    </row>
    <row r="14" spans="1:16" ht="24">
      <c r="A14" s="327" t="s">
        <v>177</v>
      </c>
      <c r="B14" s="329" t="s">
        <v>194</v>
      </c>
      <c r="C14" s="328">
        <v>24243025.815964524</v>
      </c>
      <c r="D14" s="340">
        <v>24167025.815964524</v>
      </c>
      <c r="E14" s="322">
        <v>76000</v>
      </c>
      <c r="F14" s="328">
        <v>45000</v>
      </c>
      <c r="G14" s="330">
        <v>-121000</v>
      </c>
      <c r="H14" s="318">
        <v>0</v>
      </c>
      <c r="I14" s="304"/>
      <c r="J14" s="7"/>
      <c r="K14" s="6">
        <f t="shared" si="0"/>
        <v>0</v>
      </c>
      <c r="L14" s="2"/>
      <c r="M14" s="5"/>
      <c r="N14" s="6">
        <f t="shared" si="1"/>
        <v>0</v>
      </c>
      <c r="O14" s="187">
        <f t="shared" si="2"/>
        <v>0</v>
      </c>
      <c r="P14" s="188">
        <f t="shared" si="3"/>
        <v>0</v>
      </c>
    </row>
    <row r="15" spans="1:16" ht="24">
      <c r="A15" s="327" t="s">
        <v>178</v>
      </c>
      <c r="B15" s="326" t="s">
        <v>195</v>
      </c>
      <c r="C15" s="328">
        <v>25763073.218598064</v>
      </c>
      <c r="D15" s="340">
        <v>25939873.218598064</v>
      </c>
      <c r="E15" s="322">
        <v>-176800</v>
      </c>
      <c r="F15" s="328">
        <v>4800000</v>
      </c>
      <c r="G15" s="330">
        <v>-4623200</v>
      </c>
      <c r="H15" s="318">
        <v>0</v>
      </c>
      <c r="I15" s="304"/>
      <c r="J15" s="7"/>
      <c r="K15" s="6">
        <f t="shared" si="0"/>
        <v>0</v>
      </c>
      <c r="L15" s="2"/>
      <c r="M15" s="5"/>
      <c r="N15" s="6">
        <f t="shared" si="1"/>
        <v>0</v>
      </c>
      <c r="O15" s="187">
        <f t="shared" si="2"/>
        <v>0</v>
      </c>
      <c r="P15" s="188">
        <f t="shared" si="3"/>
        <v>0</v>
      </c>
    </row>
    <row r="16" spans="1:16" ht="24">
      <c r="A16" s="327" t="s">
        <v>179</v>
      </c>
      <c r="B16" s="313" t="s">
        <v>196</v>
      </c>
      <c r="C16" s="328">
        <v>8772185.568059314</v>
      </c>
      <c r="D16" s="340">
        <v>9022185.568059314</v>
      </c>
      <c r="E16" s="322">
        <v>-250000</v>
      </c>
      <c r="F16" s="328">
        <v>1200000</v>
      </c>
      <c r="G16" s="330">
        <v>-950000</v>
      </c>
      <c r="H16" s="318">
        <v>0</v>
      </c>
      <c r="I16" s="304"/>
      <c r="J16" s="7"/>
      <c r="K16" s="6">
        <f t="shared" si="0"/>
        <v>0</v>
      </c>
      <c r="L16" s="2"/>
      <c r="M16" s="5"/>
      <c r="N16" s="6">
        <f t="shared" si="1"/>
        <v>0</v>
      </c>
      <c r="O16" s="187">
        <f t="shared" si="2"/>
        <v>0</v>
      </c>
      <c r="P16" s="188">
        <f t="shared" si="3"/>
        <v>0</v>
      </c>
    </row>
    <row r="17" spans="1:16" ht="12">
      <c r="A17" s="327" t="s">
        <v>180</v>
      </c>
      <c r="B17" s="313" t="s">
        <v>197</v>
      </c>
      <c r="C17" s="328">
        <v>29608371.076128487</v>
      </c>
      <c r="D17" s="340">
        <v>30214641.076128487</v>
      </c>
      <c r="E17" s="322">
        <v>-606270</v>
      </c>
      <c r="F17" s="328">
        <v>1216270</v>
      </c>
      <c r="G17" s="330">
        <v>-610000</v>
      </c>
      <c r="H17" s="318">
        <v>0</v>
      </c>
      <c r="I17" s="304"/>
      <c r="J17" s="7"/>
      <c r="K17" s="6">
        <f t="shared" si="0"/>
        <v>0</v>
      </c>
      <c r="L17" s="2"/>
      <c r="M17" s="5"/>
      <c r="N17" s="6">
        <f t="shared" si="1"/>
        <v>0</v>
      </c>
      <c r="O17" s="187">
        <f t="shared" si="2"/>
        <v>0</v>
      </c>
      <c r="P17" s="188">
        <f t="shared" si="3"/>
        <v>0</v>
      </c>
    </row>
    <row r="18" spans="1:16" ht="12">
      <c r="A18" s="327" t="s">
        <v>181</v>
      </c>
      <c r="B18" s="313" t="s">
        <v>198</v>
      </c>
      <c r="C18" s="328">
        <v>31202147.593506113</v>
      </c>
      <c r="D18" s="340">
        <v>35356228.593506113</v>
      </c>
      <c r="E18" s="322">
        <v>-4154081</v>
      </c>
      <c r="F18" s="328">
        <v>17684200</v>
      </c>
      <c r="G18" s="330">
        <v>-13530119</v>
      </c>
      <c r="H18" s="318">
        <v>0</v>
      </c>
      <c r="I18" s="304"/>
      <c r="J18" s="7"/>
      <c r="K18" s="6">
        <f t="shared" si="0"/>
        <v>0</v>
      </c>
      <c r="L18" s="2"/>
      <c r="M18" s="5"/>
      <c r="N18" s="6">
        <f t="shared" si="1"/>
        <v>0</v>
      </c>
      <c r="O18" s="187">
        <f t="shared" si="2"/>
        <v>0</v>
      </c>
      <c r="P18" s="188">
        <f t="shared" si="3"/>
        <v>0</v>
      </c>
    </row>
    <row r="19" spans="1:16" ht="24">
      <c r="A19" s="327" t="s">
        <v>182</v>
      </c>
      <c r="B19" s="313" t="s">
        <v>199</v>
      </c>
      <c r="C19" s="328">
        <v>30996121.915433981</v>
      </c>
      <c r="D19" s="340">
        <v>37499176.915433981</v>
      </c>
      <c r="E19" s="322">
        <v>-6503055</v>
      </c>
      <c r="F19" s="328">
        <v>6700550</v>
      </c>
      <c r="G19" s="330">
        <v>-197495</v>
      </c>
      <c r="H19" s="318">
        <v>0</v>
      </c>
      <c r="I19" s="304"/>
      <c r="J19" s="7"/>
      <c r="K19" s="6">
        <f t="shared" si="0"/>
        <v>0</v>
      </c>
      <c r="L19" s="2"/>
      <c r="M19" s="5"/>
      <c r="N19" s="6">
        <f t="shared" si="1"/>
        <v>0</v>
      </c>
      <c r="O19" s="187">
        <f t="shared" si="2"/>
        <v>0</v>
      </c>
      <c r="P19" s="188">
        <f t="shared" si="3"/>
        <v>0</v>
      </c>
    </row>
    <row r="20" spans="1:16" ht="12">
      <c r="A20" s="327" t="s">
        <v>183</v>
      </c>
      <c r="B20" s="313" t="s">
        <v>200</v>
      </c>
      <c r="C20" s="328">
        <v>21857453.773340411</v>
      </c>
      <c r="D20" s="340">
        <v>23327453.773340411</v>
      </c>
      <c r="E20" s="322">
        <v>-1470000</v>
      </c>
      <c r="F20" s="328">
        <v>15670000</v>
      </c>
      <c r="G20" s="330">
        <v>-14200000</v>
      </c>
      <c r="H20" s="318">
        <v>0</v>
      </c>
      <c r="I20" s="304"/>
      <c r="J20" s="7"/>
      <c r="K20" s="6">
        <f t="shared" si="0"/>
        <v>0</v>
      </c>
      <c r="L20" s="2"/>
      <c r="M20" s="5"/>
      <c r="N20" s="6">
        <f t="shared" si="1"/>
        <v>0</v>
      </c>
      <c r="O20" s="187">
        <f t="shared" si="2"/>
        <v>0</v>
      </c>
      <c r="P20" s="188">
        <f t="shared" si="3"/>
        <v>0</v>
      </c>
    </row>
    <row r="21" spans="1:16" ht="12">
      <c r="A21" s="327" t="s">
        <v>184</v>
      </c>
      <c r="B21" s="313" t="s">
        <v>201</v>
      </c>
      <c r="C21" s="328">
        <v>14470814</v>
      </c>
      <c r="D21" s="340">
        <v>14434374</v>
      </c>
      <c r="E21" s="322">
        <v>36440</v>
      </c>
      <c r="F21" s="328">
        <v>368900</v>
      </c>
      <c r="G21" s="330">
        <v>-405340</v>
      </c>
      <c r="H21" s="318">
        <v>0</v>
      </c>
      <c r="I21" s="304"/>
      <c r="J21" s="7"/>
      <c r="K21" s="6">
        <f t="shared" si="0"/>
        <v>0</v>
      </c>
      <c r="L21" s="2"/>
      <c r="M21" s="5"/>
      <c r="N21" s="6">
        <f t="shared" si="1"/>
        <v>0</v>
      </c>
      <c r="O21" s="187">
        <f t="shared" si="2"/>
        <v>0</v>
      </c>
      <c r="P21" s="188">
        <f t="shared" si="3"/>
        <v>0</v>
      </c>
    </row>
    <row r="22" spans="1:16" ht="12">
      <c r="A22" s="327" t="s">
        <v>185</v>
      </c>
      <c r="B22" s="313" t="s">
        <v>202</v>
      </c>
      <c r="C22" s="328">
        <v>6050188</v>
      </c>
      <c r="D22" s="340">
        <v>6050188</v>
      </c>
      <c r="E22" s="322">
        <v>0</v>
      </c>
      <c r="F22" s="328">
        <v>0</v>
      </c>
      <c r="G22" s="330">
        <v>0</v>
      </c>
      <c r="H22" s="318">
        <v>0</v>
      </c>
      <c r="I22" s="304"/>
      <c r="J22" s="7"/>
      <c r="K22" s="6">
        <f t="shared" si="0"/>
        <v>0</v>
      </c>
      <c r="L22" s="2"/>
      <c r="M22" s="5"/>
      <c r="N22" s="6">
        <f t="shared" si="1"/>
        <v>0</v>
      </c>
      <c r="O22" s="187">
        <f t="shared" si="2"/>
        <v>0</v>
      </c>
      <c r="P22" s="188">
        <f t="shared" si="3"/>
        <v>0</v>
      </c>
    </row>
    <row r="23" spans="1:16" ht="12">
      <c r="A23" s="327" t="s">
        <v>203</v>
      </c>
      <c r="B23" s="313" t="s">
        <v>204</v>
      </c>
      <c r="C23" s="328">
        <v>8741448</v>
      </c>
      <c r="D23" s="340">
        <v>8589648</v>
      </c>
      <c r="E23" s="322">
        <v>151800</v>
      </c>
      <c r="F23" s="328">
        <v>222610</v>
      </c>
      <c r="G23" s="330">
        <v>-374410</v>
      </c>
      <c r="H23" s="318">
        <v>0</v>
      </c>
      <c r="I23" s="304"/>
      <c r="J23" s="7"/>
      <c r="K23" s="6">
        <f t="shared" si="0"/>
        <v>0</v>
      </c>
      <c r="L23" s="2"/>
      <c r="M23" s="5"/>
      <c r="N23" s="6">
        <f t="shared" si="1"/>
        <v>0</v>
      </c>
      <c r="O23" s="187">
        <f t="shared" si="2"/>
        <v>0</v>
      </c>
      <c r="P23" s="188">
        <f t="shared" si="3"/>
        <v>0</v>
      </c>
    </row>
    <row r="24" spans="1:16" ht="12">
      <c r="A24" s="327" t="s">
        <v>205</v>
      </c>
      <c r="B24" s="313" t="s">
        <v>206</v>
      </c>
      <c r="C24" s="328">
        <v>11913286</v>
      </c>
      <c r="D24" s="340">
        <v>11874476</v>
      </c>
      <c r="E24" s="322">
        <v>38810</v>
      </c>
      <c r="F24" s="328">
        <v>1470000</v>
      </c>
      <c r="G24" s="330">
        <v>-1508810</v>
      </c>
      <c r="H24" s="318">
        <v>0</v>
      </c>
      <c r="I24" s="304"/>
      <c r="J24" s="7"/>
      <c r="K24" s="6">
        <f t="shared" si="0"/>
        <v>0</v>
      </c>
      <c r="L24" s="2"/>
      <c r="M24" s="5"/>
      <c r="N24" s="6">
        <f t="shared" si="1"/>
        <v>0</v>
      </c>
      <c r="O24" s="187">
        <f t="shared" si="2"/>
        <v>0</v>
      </c>
      <c r="P24" s="188">
        <f t="shared" si="3"/>
        <v>0</v>
      </c>
    </row>
    <row r="25" spans="1:16" ht="12">
      <c r="A25" s="327" t="s">
        <v>207</v>
      </c>
      <c r="B25" s="313" t="s">
        <v>169</v>
      </c>
      <c r="C25" s="328">
        <v>126700390</v>
      </c>
      <c r="D25" s="340">
        <v>137693501</v>
      </c>
      <c r="E25" s="322">
        <v>-10993111</v>
      </c>
      <c r="F25" s="328">
        <v>19504620</v>
      </c>
      <c r="G25" s="330">
        <v>-8511509</v>
      </c>
      <c r="H25" s="318">
        <v>0</v>
      </c>
      <c r="I25" s="304"/>
      <c r="J25" s="7"/>
      <c r="K25" s="6">
        <f t="shared" si="0"/>
        <v>0</v>
      </c>
      <c r="L25" s="2"/>
      <c r="M25" s="5"/>
      <c r="N25" s="6">
        <f t="shared" si="1"/>
        <v>0</v>
      </c>
      <c r="O25" s="187">
        <f t="shared" si="2"/>
        <v>0</v>
      </c>
      <c r="P25" s="188">
        <f t="shared" si="3"/>
        <v>0</v>
      </c>
    </row>
    <row r="26" spans="1:16" ht="12">
      <c r="A26" s="327" t="s">
        <v>210</v>
      </c>
      <c r="B26" s="313" t="s">
        <v>168</v>
      </c>
      <c r="C26" s="328">
        <v>9602928.4038683698</v>
      </c>
      <c r="D26" s="340">
        <v>9752928.4038683698</v>
      </c>
      <c r="E26" s="322">
        <v>-150000</v>
      </c>
      <c r="F26" s="328">
        <v>150000</v>
      </c>
      <c r="G26" s="330">
        <v>0</v>
      </c>
      <c r="H26" s="318">
        <v>0</v>
      </c>
      <c r="I26" s="304"/>
      <c r="J26" s="7"/>
      <c r="K26" s="6">
        <f t="shared" si="0"/>
        <v>0</v>
      </c>
      <c r="L26" s="2"/>
      <c r="M26" s="5"/>
      <c r="N26" s="6">
        <f t="shared" si="1"/>
        <v>0</v>
      </c>
      <c r="O26" s="311">
        <f t="shared" si="2"/>
        <v>0</v>
      </c>
      <c r="P26" s="312">
        <f t="shared" si="3"/>
        <v>0</v>
      </c>
    </row>
    <row r="27" spans="1:16" ht="12">
      <c r="A27" s="327" t="s">
        <v>211</v>
      </c>
      <c r="B27" s="313" t="s">
        <v>208</v>
      </c>
      <c r="C27" s="328">
        <v>42110000</v>
      </c>
      <c r="D27" s="340">
        <v>42110000</v>
      </c>
      <c r="E27" s="322">
        <v>0</v>
      </c>
      <c r="F27" s="328">
        <v>0</v>
      </c>
      <c r="G27" s="330">
        <v>0</v>
      </c>
      <c r="H27" s="318">
        <v>0</v>
      </c>
      <c r="I27" s="304"/>
      <c r="J27" s="7"/>
      <c r="K27" s="6">
        <f t="shared" si="0"/>
        <v>0</v>
      </c>
      <c r="L27" s="2"/>
      <c r="M27" s="5"/>
      <c r="N27" s="6">
        <f t="shared" si="1"/>
        <v>0</v>
      </c>
      <c r="O27" s="311">
        <f t="shared" si="2"/>
        <v>0</v>
      </c>
      <c r="P27" s="312">
        <f t="shared" si="3"/>
        <v>0</v>
      </c>
    </row>
    <row r="28" spans="1:16" ht="12">
      <c r="A28" s="327" t="s">
        <v>212</v>
      </c>
      <c r="B28" s="313" t="s">
        <v>209</v>
      </c>
      <c r="C28" s="319">
        <v>4200000</v>
      </c>
      <c r="D28" s="336">
        <v>4200000</v>
      </c>
      <c r="E28" s="322">
        <v>0</v>
      </c>
      <c r="F28" s="319">
        <v>0</v>
      </c>
      <c r="G28" s="314">
        <v>0</v>
      </c>
      <c r="H28" s="320">
        <v>0</v>
      </c>
      <c r="I28" s="304"/>
      <c r="J28" s="7"/>
      <c r="K28" s="6">
        <f t="shared" si="0"/>
        <v>0</v>
      </c>
      <c r="L28" s="2"/>
      <c r="M28" s="5"/>
      <c r="N28" s="6">
        <f t="shared" si="1"/>
        <v>0</v>
      </c>
      <c r="O28" s="311">
        <f t="shared" si="2"/>
        <v>0</v>
      </c>
      <c r="P28" s="312">
        <f t="shared" si="3"/>
        <v>0</v>
      </c>
    </row>
    <row r="29" spans="1:16" ht="12.75" thickBot="1">
      <c r="A29" s="303" t="s">
        <v>739</v>
      </c>
      <c r="B29" s="331" t="s">
        <v>740</v>
      </c>
      <c r="C29" s="305"/>
      <c r="D29" s="334"/>
      <c r="E29" s="6">
        <f t="shared" ref="E29" si="4">C29-D29</f>
        <v>0</v>
      </c>
      <c r="F29" s="339"/>
      <c r="G29" s="306"/>
      <c r="H29" s="307">
        <f t="shared" ref="H29" si="5">E29+F29+G29</f>
        <v>0</v>
      </c>
      <c r="I29" s="305"/>
      <c r="J29" s="334"/>
      <c r="K29" s="6">
        <f t="shared" si="0"/>
        <v>0</v>
      </c>
      <c r="L29" s="316"/>
      <c r="M29" s="335"/>
      <c r="N29" s="6">
        <f t="shared" si="1"/>
        <v>0</v>
      </c>
      <c r="O29" s="311" t="e">
        <f t="shared" si="2"/>
        <v>#DIV/0!</v>
      </c>
      <c r="P29" s="312" t="e">
        <f t="shared" si="3"/>
        <v>#DIV/0!</v>
      </c>
    </row>
    <row r="30" spans="1:16" s="181" customFormat="1" ht="12.75" customHeight="1" thickBot="1">
      <c r="A30" s="485" t="s">
        <v>170</v>
      </c>
      <c r="B30" s="486"/>
      <c r="C30" s="3">
        <f>SUM(C8:C29)</f>
        <v>649602417.60828388</v>
      </c>
      <c r="D30" s="321">
        <f t="shared" ref="D30:N30" si="6">SUM(D8:D29)</f>
        <v>678685913.54478991</v>
      </c>
      <c r="E30" s="4">
        <f t="shared" si="6"/>
        <v>-29083495.936506107</v>
      </c>
      <c r="F30" s="332">
        <f t="shared" si="6"/>
        <v>116435471</v>
      </c>
      <c r="G30" s="333">
        <f t="shared" si="6"/>
        <v>-87351975</v>
      </c>
      <c r="H30" s="3">
        <f t="shared" si="6"/>
        <v>6.3493892550468445E-2</v>
      </c>
      <c r="I30" s="3">
        <f t="shared" si="6"/>
        <v>57913144</v>
      </c>
      <c r="J30" s="321">
        <f t="shared" si="6"/>
        <v>35237089</v>
      </c>
      <c r="K30" s="4">
        <f t="shared" si="6"/>
        <v>22676055</v>
      </c>
      <c r="L30" s="3">
        <f t="shared" si="6"/>
        <v>9455195</v>
      </c>
      <c r="M30" s="321">
        <f t="shared" si="6"/>
        <v>-12131250</v>
      </c>
      <c r="N30" s="4">
        <f t="shared" si="6"/>
        <v>20000000</v>
      </c>
      <c r="O30" s="189">
        <f t="shared" si="2"/>
        <v>8.915167559447438</v>
      </c>
      <c r="P30" s="190">
        <f t="shared" si="3"/>
        <v>5.1919582087619869</v>
      </c>
    </row>
    <row r="31" spans="1:16" s="181" customFormat="1">
      <c r="A31" s="182"/>
      <c r="B31" s="182"/>
      <c r="C31" s="183"/>
      <c r="D31" s="183"/>
      <c r="E31" s="183"/>
      <c r="F31" s="183"/>
      <c r="G31" s="183"/>
      <c r="H31" s="183"/>
      <c r="I31" s="184"/>
      <c r="O31" s="185"/>
      <c r="P31" s="185"/>
    </row>
    <row r="32" spans="1:16" s="181" customFormat="1">
      <c r="A32" s="182"/>
      <c r="B32" s="182"/>
      <c r="C32" s="183"/>
      <c r="D32" s="183"/>
      <c r="E32" s="183"/>
      <c r="F32" s="183"/>
      <c r="G32" s="183"/>
      <c r="H32" s="183"/>
      <c r="I32" s="184"/>
      <c r="O32" s="185"/>
      <c r="P32" s="185"/>
    </row>
  </sheetData>
  <mergeCells count="21">
    <mergeCell ref="P6:P7"/>
    <mergeCell ref="N6:N7"/>
    <mergeCell ref="C4:H5"/>
    <mergeCell ref="I4:N5"/>
    <mergeCell ref="M6:M7"/>
    <mergeCell ref="A2:P2"/>
    <mergeCell ref="A30:B30"/>
    <mergeCell ref="F6:F7"/>
    <mergeCell ref="G6:G7"/>
    <mergeCell ref="H6:H7"/>
    <mergeCell ref="E6:E7"/>
    <mergeCell ref="C6:C7"/>
    <mergeCell ref="D6:D7"/>
    <mergeCell ref="A4:A7"/>
    <mergeCell ref="B4:B7"/>
    <mergeCell ref="I6:I7"/>
    <mergeCell ref="J6:J7"/>
    <mergeCell ref="K6:K7"/>
    <mergeCell ref="L6:L7"/>
    <mergeCell ref="O4:P5"/>
    <mergeCell ref="O6:O7"/>
  </mergeCells>
  <pageMargins left="0.25" right="0.25" top="0.75" bottom="0.75" header="0.3" footer="0.3"/>
  <pageSetup paperSize="9" scale="91" fitToHeight="0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10" sqref="R10"/>
    </sheetView>
  </sheetViews>
  <sheetFormatPr defaultRowHeight="15"/>
  <cols>
    <col min="1" max="1" width="5.7109375" customWidth="1"/>
    <col min="2" max="2" width="17.42578125" customWidth="1"/>
    <col min="3" max="3" width="11.85546875" customWidth="1"/>
    <col min="4" max="4" width="12" customWidth="1"/>
    <col min="5" max="5" width="11.28515625" customWidth="1"/>
    <col min="6" max="6" width="13.85546875" style="440" customWidth="1"/>
    <col min="7" max="18" width="13.85546875" customWidth="1"/>
    <col min="19" max="19" width="14.140625" style="440" customWidth="1"/>
    <col min="20" max="20" width="13.42578125" customWidth="1"/>
    <col min="21" max="21" width="12" customWidth="1"/>
    <col min="22" max="22" width="13.5703125" customWidth="1"/>
    <col min="23" max="23" width="13.42578125" customWidth="1"/>
    <col min="24" max="24" width="11.7109375" customWidth="1"/>
    <col min="25" max="25" width="13.140625" customWidth="1"/>
    <col min="26" max="27" width="11.7109375" customWidth="1"/>
    <col min="28" max="28" width="13.140625" customWidth="1"/>
    <col min="29" max="32" width="11.7109375" customWidth="1"/>
    <col min="33" max="33" width="13.7109375" style="440" customWidth="1"/>
    <col min="34" max="34" width="12.7109375" customWidth="1"/>
    <col min="35" max="35" width="15.42578125" customWidth="1"/>
    <col min="36" max="37" width="13.7109375" customWidth="1"/>
  </cols>
  <sheetData>
    <row r="1" spans="1:47">
      <c r="A1" s="186" t="s">
        <v>213</v>
      </c>
      <c r="B1" s="1"/>
      <c r="C1" s="1"/>
      <c r="D1" s="1"/>
      <c r="E1" s="1"/>
      <c r="F1" s="177"/>
      <c r="G1" s="177"/>
      <c r="H1" s="177"/>
      <c r="I1" s="178"/>
      <c r="J1" s="178"/>
      <c r="K1" s="177"/>
      <c r="L1" s="179"/>
      <c r="M1" s="179"/>
      <c r="N1" s="179"/>
      <c r="O1" s="179"/>
      <c r="P1" s="179"/>
      <c r="Q1" s="179"/>
      <c r="R1" s="180"/>
      <c r="S1" s="185"/>
    </row>
    <row r="2" spans="1:47">
      <c r="A2" s="484" t="s">
        <v>766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</row>
    <row r="4" spans="1:47" ht="15.75" thickBot="1"/>
    <row r="5" spans="1:47">
      <c r="A5" s="524" t="s">
        <v>186</v>
      </c>
      <c r="B5" s="549" t="s">
        <v>187</v>
      </c>
      <c r="C5" s="541" t="s">
        <v>760</v>
      </c>
      <c r="D5" s="542"/>
      <c r="E5" s="543"/>
      <c r="F5" s="535" t="s">
        <v>747</v>
      </c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49"/>
      <c r="S5" s="524" t="s">
        <v>216</v>
      </c>
      <c r="T5" s="534" t="s">
        <v>747</v>
      </c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51" t="s">
        <v>215</v>
      </c>
      <c r="AH5" s="538" t="s">
        <v>764</v>
      </c>
      <c r="AI5" s="527" t="s">
        <v>8</v>
      </c>
      <c r="AJ5" s="530" t="s">
        <v>10</v>
      </c>
      <c r="AK5" s="524" t="s">
        <v>14</v>
      </c>
    </row>
    <row r="6" spans="1:47" ht="15.75" thickBot="1">
      <c r="A6" s="525"/>
      <c r="B6" s="533"/>
      <c r="C6" s="544"/>
      <c r="D6" s="545"/>
      <c r="E6" s="546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50"/>
      <c r="S6" s="525"/>
      <c r="T6" s="536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52"/>
      <c r="AH6" s="539"/>
      <c r="AI6" s="528"/>
      <c r="AJ6" s="531"/>
      <c r="AK6" s="525"/>
    </row>
    <row r="7" spans="1:47" ht="15.75" customHeight="1" thickBot="1">
      <c r="A7" s="525"/>
      <c r="B7" s="533"/>
      <c r="C7" s="383" t="s">
        <v>696</v>
      </c>
      <c r="D7" s="373" t="s">
        <v>697</v>
      </c>
      <c r="E7" s="385" t="s">
        <v>700</v>
      </c>
      <c r="F7" s="382" t="s">
        <v>765</v>
      </c>
      <c r="G7" s="371">
        <v>12</v>
      </c>
      <c r="H7" s="360">
        <v>31</v>
      </c>
      <c r="I7" s="360">
        <v>43</v>
      </c>
      <c r="J7" s="360">
        <v>51</v>
      </c>
      <c r="K7" s="360">
        <v>52</v>
      </c>
      <c r="L7" s="360">
        <v>559</v>
      </c>
      <c r="M7" s="360">
        <v>561</v>
      </c>
      <c r="N7" s="360">
        <v>563</v>
      </c>
      <c r="O7" s="360">
        <v>61</v>
      </c>
      <c r="P7" s="360">
        <v>63</v>
      </c>
      <c r="Q7" s="360">
        <v>71</v>
      </c>
      <c r="R7" s="361">
        <v>81</v>
      </c>
      <c r="S7" s="525"/>
      <c r="T7" s="359">
        <v>11</v>
      </c>
      <c r="U7" s="360">
        <v>12</v>
      </c>
      <c r="V7" s="360">
        <v>31</v>
      </c>
      <c r="W7" s="360">
        <v>43</v>
      </c>
      <c r="X7" s="360">
        <v>51</v>
      </c>
      <c r="Y7" s="360">
        <v>52</v>
      </c>
      <c r="Z7" s="360">
        <v>559</v>
      </c>
      <c r="AA7" s="360">
        <v>561</v>
      </c>
      <c r="AB7" s="360">
        <v>563</v>
      </c>
      <c r="AC7" s="360">
        <v>61</v>
      </c>
      <c r="AD7" s="360">
        <v>63</v>
      </c>
      <c r="AE7" s="360">
        <v>71</v>
      </c>
      <c r="AF7" s="362">
        <v>81</v>
      </c>
      <c r="AG7" s="552"/>
      <c r="AH7" s="539"/>
      <c r="AI7" s="528"/>
      <c r="AJ7" s="531"/>
      <c r="AK7" s="525"/>
    </row>
    <row r="8" spans="1:47" ht="78.75" customHeight="1" thickBot="1">
      <c r="A8" s="526"/>
      <c r="B8" s="550"/>
      <c r="C8" s="384" t="s">
        <v>761</v>
      </c>
      <c r="D8" s="380" t="s">
        <v>762</v>
      </c>
      <c r="E8" s="380" t="s">
        <v>763</v>
      </c>
      <c r="F8" s="381" t="s">
        <v>748</v>
      </c>
      <c r="G8" s="372" t="s">
        <v>749</v>
      </c>
      <c r="H8" s="363" t="s">
        <v>752</v>
      </c>
      <c r="I8" s="363" t="s">
        <v>750</v>
      </c>
      <c r="J8" s="363" t="s">
        <v>753</v>
      </c>
      <c r="K8" s="363" t="s">
        <v>754</v>
      </c>
      <c r="L8" s="363" t="s">
        <v>755</v>
      </c>
      <c r="M8" s="363" t="s">
        <v>39</v>
      </c>
      <c r="N8" s="363" t="s">
        <v>756</v>
      </c>
      <c r="O8" s="363" t="s">
        <v>757</v>
      </c>
      <c r="P8" s="363" t="s">
        <v>751</v>
      </c>
      <c r="Q8" s="364" t="s">
        <v>758</v>
      </c>
      <c r="R8" s="365" t="s">
        <v>759</v>
      </c>
      <c r="S8" s="533"/>
      <c r="T8" s="366" t="s">
        <v>748</v>
      </c>
      <c r="U8" s="367" t="s">
        <v>749</v>
      </c>
      <c r="V8" s="368" t="s">
        <v>752</v>
      </c>
      <c r="W8" s="368" t="s">
        <v>750</v>
      </c>
      <c r="X8" s="368" t="s">
        <v>753</v>
      </c>
      <c r="Y8" s="368" t="s">
        <v>754</v>
      </c>
      <c r="Z8" s="368" t="s">
        <v>755</v>
      </c>
      <c r="AA8" s="368" t="s">
        <v>39</v>
      </c>
      <c r="AB8" s="368" t="s">
        <v>756</v>
      </c>
      <c r="AC8" s="368" t="s">
        <v>757</v>
      </c>
      <c r="AD8" s="368" t="s">
        <v>751</v>
      </c>
      <c r="AE8" s="369" t="s">
        <v>758</v>
      </c>
      <c r="AF8" s="370" t="s">
        <v>759</v>
      </c>
      <c r="AG8" s="553"/>
      <c r="AH8" s="540"/>
      <c r="AI8" s="529"/>
      <c r="AJ8" s="532"/>
      <c r="AK8" s="526"/>
    </row>
    <row r="9" spans="1:47" ht="36">
      <c r="A9" s="341" t="s">
        <v>171</v>
      </c>
      <c r="B9" s="344" t="s">
        <v>188</v>
      </c>
      <c r="C9" s="386">
        <v>27540189</v>
      </c>
      <c r="D9" s="387">
        <v>2798610.25</v>
      </c>
      <c r="E9" s="388">
        <v>20850</v>
      </c>
      <c r="F9" s="450">
        <f>C9+D9+E9</f>
        <v>30359649.25</v>
      </c>
      <c r="G9" s="374">
        <v>0</v>
      </c>
      <c r="H9" s="356">
        <v>200000</v>
      </c>
      <c r="I9" s="356">
        <v>2000000</v>
      </c>
      <c r="J9" s="356">
        <v>0</v>
      </c>
      <c r="K9" s="356">
        <v>70000</v>
      </c>
      <c r="L9" s="356">
        <v>0</v>
      </c>
      <c r="M9" s="356">
        <v>0</v>
      </c>
      <c r="N9" s="356">
        <v>0</v>
      </c>
      <c r="O9" s="356">
        <v>20000</v>
      </c>
      <c r="P9" s="356">
        <v>0</v>
      </c>
      <c r="Q9" s="387">
        <v>0</v>
      </c>
      <c r="R9" s="388">
        <v>0</v>
      </c>
      <c r="S9" s="444">
        <f>SUM(F9:R9)</f>
        <v>32649649.25</v>
      </c>
      <c r="T9" s="389">
        <v>30359649.25</v>
      </c>
      <c r="U9" s="390">
        <v>0</v>
      </c>
      <c r="V9" s="390">
        <v>200000</v>
      </c>
      <c r="W9" s="390">
        <v>2000000</v>
      </c>
      <c r="X9" s="390">
        <v>0</v>
      </c>
      <c r="Y9" s="390">
        <v>70000</v>
      </c>
      <c r="Z9" s="390">
        <v>0</v>
      </c>
      <c r="AA9" s="390">
        <v>0</v>
      </c>
      <c r="AB9" s="390">
        <v>0</v>
      </c>
      <c r="AC9" s="390">
        <v>20000</v>
      </c>
      <c r="AD9" s="390">
        <v>0</v>
      </c>
      <c r="AE9" s="390">
        <v>0</v>
      </c>
      <c r="AF9" s="391">
        <v>0</v>
      </c>
      <c r="AG9" s="441">
        <f>SUM(T9:AF9)</f>
        <v>32649649.25</v>
      </c>
      <c r="AH9" s="392">
        <f>AG9-S9</f>
        <v>0</v>
      </c>
      <c r="AI9" s="393">
        <v>0</v>
      </c>
      <c r="AJ9" s="447">
        <v>0</v>
      </c>
      <c r="AK9" s="392">
        <f>AH9+AI9+AJ9</f>
        <v>0</v>
      </c>
      <c r="AL9" s="343"/>
      <c r="AM9" s="343"/>
      <c r="AN9" s="343"/>
      <c r="AO9" s="343"/>
      <c r="AP9" s="343"/>
      <c r="AQ9" s="343"/>
      <c r="AR9" s="343"/>
      <c r="AS9" s="343"/>
      <c r="AT9" s="343"/>
      <c r="AU9" s="343"/>
    </row>
    <row r="10" spans="1:47" ht="24">
      <c r="A10" s="327" t="s">
        <v>172</v>
      </c>
      <c r="B10" s="345" t="s">
        <v>189</v>
      </c>
      <c r="C10" s="394">
        <v>20809496</v>
      </c>
      <c r="D10" s="395">
        <v>2853862.83</v>
      </c>
      <c r="E10" s="396">
        <v>0</v>
      </c>
      <c r="F10" s="451">
        <f t="shared" ref="F10:F30" si="0">C10+D10+E10</f>
        <v>23663358.829999998</v>
      </c>
      <c r="G10" s="375">
        <v>0</v>
      </c>
      <c r="H10" s="352">
        <v>2659345</v>
      </c>
      <c r="I10" s="352">
        <v>14430155</v>
      </c>
      <c r="J10" s="352">
        <v>200000</v>
      </c>
      <c r="K10" s="352">
        <v>118100</v>
      </c>
      <c r="L10" s="352"/>
      <c r="M10" s="352"/>
      <c r="N10" s="352"/>
      <c r="O10" s="352">
        <v>20000</v>
      </c>
      <c r="P10" s="352"/>
      <c r="Q10" s="395">
        <v>7600</v>
      </c>
      <c r="R10" s="396">
        <v>0</v>
      </c>
      <c r="S10" s="445">
        <f t="shared" ref="S10:S30" si="1">SUM(F10:R10)</f>
        <v>41098558.829999998</v>
      </c>
      <c r="T10" s="397">
        <v>23663358.829999998</v>
      </c>
      <c r="U10" s="398">
        <v>0</v>
      </c>
      <c r="V10" s="398">
        <v>2644000</v>
      </c>
      <c r="W10" s="398">
        <v>9685300</v>
      </c>
      <c r="X10" s="398">
        <v>200000</v>
      </c>
      <c r="Y10" s="398">
        <v>118100</v>
      </c>
      <c r="Z10" s="398"/>
      <c r="AA10" s="398"/>
      <c r="AB10" s="398"/>
      <c r="AC10" s="398">
        <v>20000</v>
      </c>
      <c r="AD10" s="398">
        <v>0</v>
      </c>
      <c r="AE10" s="398">
        <v>7600</v>
      </c>
      <c r="AF10" s="399"/>
      <c r="AG10" s="441">
        <f t="shared" ref="AG10:AG30" si="2">SUM(T10:AF10)</f>
        <v>36338358.829999998</v>
      </c>
      <c r="AH10" s="392">
        <f t="shared" ref="AH10:AH30" si="3">AG10-S10</f>
        <v>-4760200</v>
      </c>
      <c r="AI10" s="400">
        <v>37578000</v>
      </c>
      <c r="AJ10" s="399">
        <v>-32817800</v>
      </c>
      <c r="AK10" s="392">
        <f t="shared" ref="AK10:AK30" si="4">AH10+AI10+AJ10</f>
        <v>0</v>
      </c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</row>
    <row r="11" spans="1:47" s="357" customFormat="1" ht="36">
      <c r="A11" s="422" t="s">
        <v>173</v>
      </c>
      <c r="B11" s="423" t="s">
        <v>190</v>
      </c>
      <c r="C11" s="424">
        <v>42884777.659999996</v>
      </c>
      <c r="D11" s="425">
        <v>3795848.55</v>
      </c>
      <c r="E11" s="426">
        <v>0</v>
      </c>
      <c r="F11" s="452">
        <f t="shared" si="0"/>
        <v>46680626.209999993</v>
      </c>
      <c r="G11" s="438">
        <v>426684.26</v>
      </c>
      <c r="H11" s="439">
        <v>2558325</v>
      </c>
      <c r="I11" s="439">
        <v>3500000</v>
      </c>
      <c r="J11" s="439">
        <v>0</v>
      </c>
      <c r="K11" s="439">
        <v>9462930.0600000005</v>
      </c>
      <c r="L11" s="439">
        <v>0</v>
      </c>
      <c r="M11" s="439">
        <v>964274.85</v>
      </c>
      <c r="N11" s="439">
        <v>1453602.62</v>
      </c>
      <c r="O11" s="439">
        <v>312125</v>
      </c>
      <c r="P11" s="439">
        <v>0</v>
      </c>
      <c r="Q11" s="425">
        <v>0</v>
      </c>
      <c r="R11" s="426">
        <v>0</v>
      </c>
      <c r="S11" s="445">
        <f t="shared" si="1"/>
        <v>65358567.999999993</v>
      </c>
      <c r="T11" s="427">
        <v>46680626.210000001</v>
      </c>
      <c r="U11" s="428">
        <v>426684.26</v>
      </c>
      <c r="V11" s="428">
        <v>2558325</v>
      </c>
      <c r="W11" s="428">
        <v>3500000</v>
      </c>
      <c r="X11" s="428">
        <v>0</v>
      </c>
      <c r="Y11" s="428">
        <v>9462930.0600000005</v>
      </c>
      <c r="Z11" s="428">
        <v>0</v>
      </c>
      <c r="AA11" s="428">
        <v>964274.85</v>
      </c>
      <c r="AB11" s="428">
        <v>1453602.62</v>
      </c>
      <c r="AC11" s="428">
        <v>312125</v>
      </c>
      <c r="AD11" s="428">
        <v>0</v>
      </c>
      <c r="AE11" s="428">
        <v>0</v>
      </c>
      <c r="AF11" s="429"/>
      <c r="AG11" s="441">
        <f t="shared" si="2"/>
        <v>65358568</v>
      </c>
      <c r="AH11" s="430">
        <f t="shared" si="3"/>
        <v>0</v>
      </c>
      <c r="AI11" s="431">
        <v>3600000</v>
      </c>
      <c r="AJ11" s="429">
        <v>-3600000</v>
      </c>
      <c r="AK11" s="430">
        <f t="shared" si="4"/>
        <v>0</v>
      </c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</row>
    <row r="12" spans="1:47" ht="60">
      <c r="A12" s="327" t="s">
        <v>174</v>
      </c>
      <c r="B12" s="346" t="s">
        <v>191</v>
      </c>
      <c r="C12" s="401">
        <v>25198999.800000001</v>
      </c>
      <c r="D12" s="402">
        <v>3870847.31</v>
      </c>
      <c r="E12" s="403">
        <v>0</v>
      </c>
      <c r="F12" s="451">
        <f t="shared" si="0"/>
        <v>29069847.109999999</v>
      </c>
      <c r="G12" s="376">
        <v>251235</v>
      </c>
      <c r="H12" s="351">
        <v>1045000</v>
      </c>
      <c r="I12" s="351">
        <v>7000000</v>
      </c>
      <c r="J12" s="351">
        <v>3794646</v>
      </c>
      <c r="K12" s="351">
        <v>916795</v>
      </c>
      <c r="L12" s="351">
        <v>0</v>
      </c>
      <c r="M12" s="351">
        <v>1423665</v>
      </c>
      <c r="N12" s="351">
        <v>0</v>
      </c>
      <c r="O12" s="351">
        <v>773304</v>
      </c>
      <c r="P12" s="351">
        <v>0</v>
      </c>
      <c r="Q12" s="402">
        <v>1000</v>
      </c>
      <c r="R12" s="403">
        <v>0</v>
      </c>
      <c r="S12" s="445">
        <f t="shared" si="1"/>
        <v>44275492.109999999</v>
      </c>
      <c r="T12" s="397">
        <v>29069847.109999999</v>
      </c>
      <c r="U12" s="398">
        <v>251235</v>
      </c>
      <c r="V12" s="398">
        <v>1045000</v>
      </c>
      <c r="W12" s="398">
        <v>7000000</v>
      </c>
      <c r="X12" s="398">
        <v>2744646</v>
      </c>
      <c r="Y12" s="398">
        <v>746795</v>
      </c>
      <c r="Z12" s="398">
        <v>0</v>
      </c>
      <c r="AA12" s="398">
        <v>1423665</v>
      </c>
      <c r="AB12" s="398">
        <v>0</v>
      </c>
      <c r="AC12" s="398">
        <v>773304</v>
      </c>
      <c r="AD12" s="398">
        <v>0</v>
      </c>
      <c r="AE12" s="398">
        <v>1000</v>
      </c>
      <c r="AF12" s="399">
        <v>0</v>
      </c>
      <c r="AG12" s="441">
        <f t="shared" si="2"/>
        <v>43055492.109999999</v>
      </c>
      <c r="AH12" s="392">
        <f t="shared" si="3"/>
        <v>-1220000</v>
      </c>
      <c r="AI12" s="400">
        <v>3370000</v>
      </c>
      <c r="AJ12" s="399">
        <v>-2150000</v>
      </c>
      <c r="AK12" s="392">
        <f t="shared" si="4"/>
        <v>0</v>
      </c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</row>
    <row r="13" spans="1:47">
      <c r="A13" s="327" t="s">
        <v>175</v>
      </c>
      <c r="B13" s="347" t="s">
        <v>192</v>
      </c>
      <c r="C13" s="404">
        <v>36913272.030000001</v>
      </c>
      <c r="D13" s="405">
        <v>3357512.5</v>
      </c>
      <c r="E13" s="406">
        <v>23900</v>
      </c>
      <c r="F13" s="451">
        <f t="shared" si="0"/>
        <v>40294684.530000001</v>
      </c>
      <c r="G13" s="377">
        <v>0</v>
      </c>
      <c r="H13" s="353">
        <v>2712700</v>
      </c>
      <c r="I13" s="353">
        <v>2342400</v>
      </c>
      <c r="J13" s="353">
        <v>0</v>
      </c>
      <c r="K13" s="353">
        <v>450000</v>
      </c>
      <c r="L13" s="353">
        <v>0</v>
      </c>
      <c r="M13" s="353">
        <v>0</v>
      </c>
      <c r="N13" s="353">
        <v>0</v>
      </c>
      <c r="O13" s="353">
        <v>0</v>
      </c>
      <c r="P13" s="353">
        <v>0</v>
      </c>
      <c r="Q13" s="405">
        <v>8000</v>
      </c>
      <c r="R13" s="406">
        <v>0</v>
      </c>
      <c r="S13" s="445">
        <f t="shared" si="1"/>
        <v>45807784.530000001</v>
      </c>
      <c r="T13" s="397">
        <v>40294684.530000001</v>
      </c>
      <c r="U13" s="398">
        <v>0</v>
      </c>
      <c r="V13" s="398">
        <v>2967000</v>
      </c>
      <c r="W13" s="398">
        <v>2368900</v>
      </c>
      <c r="X13" s="398">
        <v>0</v>
      </c>
      <c r="Y13" s="398">
        <v>450000</v>
      </c>
      <c r="Z13" s="398">
        <v>0</v>
      </c>
      <c r="AA13" s="398">
        <v>0</v>
      </c>
      <c r="AB13" s="398">
        <v>0</v>
      </c>
      <c r="AC13" s="398">
        <v>0</v>
      </c>
      <c r="AD13" s="398">
        <v>0</v>
      </c>
      <c r="AE13" s="398">
        <v>8000</v>
      </c>
      <c r="AF13" s="399">
        <v>0</v>
      </c>
      <c r="AG13" s="441">
        <f t="shared" si="2"/>
        <v>46088584.530000001</v>
      </c>
      <c r="AH13" s="392">
        <f t="shared" si="3"/>
        <v>280800</v>
      </c>
      <c r="AI13" s="400">
        <v>470000</v>
      </c>
      <c r="AJ13" s="399">
        <v>-750800</v>
      </c>
      <c r="AK13" s="392">
        <f t="shared" si="4"/>
        <v>0</v>
      </c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</row>
    <row r="14" spans="1:47" ht="36">
      <c r="A14" s="327" t="s">
        <v>176</v>
      </c>
      <c r="B14" s="348" t="s">
        <v>193</v>
      </c>
      <c r="C14" s="407">
        <v>14001109.130000001</v>
      </c>
      <c r="D14" s="408">
        <v>1883222.39</v>
      </c>
      <c r="E14" s="409">
        <v>0</v>
      </c>
      <c r="F14" s="451">
        <f t="shared" si="0"/>
        <v>15884331.520000001</v>
      </c>
      <c r="G14" s="378">
        <v>0</v>
      </c>
      <c r="H14" s="354">
        <v>101000</v>
      </c>
      <c r="I14" s="354">
        <v>12783829</v>
      </c>
      <c r="J14" s="354">
        <v>0</v>
      </c>
      <c r="K14" s="354">
        <v>100000</v>
      </c>
      <c r="L14" s="354">
        <v>0</v>
      </c>
      <c r="M14" s="354">
        <v>0</v>
      </c>
      <c r="N14" s="354">
        <v>0</v>
      </c>
      <c r="O14" s="354">
        <v>395000</v>
      </c>
      <c r="P14" s="354">
        <v>0</v>
      </c>
      <c r="Q14" s="408">
        <v>0</v>
      </c>
      <c r="R14" s="409">
        <v>0</v>
      </c>
      <c r="S14" s="445">
        <f t="shared" si="1"/>
        <v>29264160.520000003</v>
      </c>
      <c r="T14" s="397">
        <v>15884331.52</v>
      </c>
      <c r="U14" s="398">
        <v>0</v>
      </c>
      <c r="V14" s="398">
        <v>101000</v>
      </c>
      <c r="W14" s="398">
        <v>13400000</v>
      </c>
      <c r="X14" s="398">
        <v>0</v>
      </c>
      <c r="Y14" s="398">
        <v>100000</v>
      </c>
      <c r="Z14" s="398">
        <v>0</v>
      </c>
      <c r="AA14" s="398">
        <v>0</v>
      </c>
      <c r="AB14" s="398">
        <v>0</v>
      </c>
      <c r="AC14" s="398">
        <v>395000</v>
      </c>
      <c r="AD14" s="398">
        <v>0</v>
      </c>
      <c r="AE14" s="398">
        <v>0</v>
      </c>
      <c r="AF14" s="399">
        <v>0</v>
      </c>
      <c r="AG14" s="441">
        <f t="shared" si="2"/>
        <v>29880331.52</v>
      </c>
      <c r="AH14" s="392">
        <f t="shared" si="3"/>
        <v>616170.99999999627</v>
      </c>
      <c r="AI14" s="400">
        <v>2385321</v>
      </c>
      <c r="AJ14" s="399">
        <v>-3001492</v>
      </c>
      <c r="AK14" s="392">
        <f t="shared" si="4"/>
        <v>-3.7252902984619141E-9</v>
      </c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</row>
    <row r="15" spans="1:47" ht="48">
      <c r="A15" s="327" t="s">
        <v>177</v>
      </c>
      <c r="B15" s="346" t="s">
        <v>194</v>
      </c>
      <c r="C15" s="401">
        <v>18692587</v>
      </c>
      <c r="D15" s="402">
        <v>2012677.82</v>
      </c>
      <c r="E15" s="403">
        <v>42450</v>
      </c>
      <c r="F15" s="451">
        <f t="shared" si="0"/>
        <v>20747714.82</v>
      </c>
      <c r="G15" s="376">
        <v>0</v>
      </c>
      <c r="H15" s="376">
        <v>690642</v>
      </c>
      <c r="I15" s="351">
        <v>2643669</v>
      </c>
      <c r="J15" s="351">
        <v>0</v>
      </c>
      <c r="K15" s="351">
        <v>85000</v>
      </c>
      <c r="L15" s="351">
        <v>0</v>
      </c>
      <c r="M15" s="351">
        <v>0</v>
      </c>
      <c r="N15" s="351">
        <v>0</v>
      </c>
      <c r="O15" s="351">
        <v>0</v>
      </c>
      <c r="P15" s="351">
        <v>0</v>
      </c>
      <c r="Q15" s="402">
        <v>0</v>
      </c>
      <c r="R15" s="403">
        <v>0</v>
      </c>
      <c r="S15" s="445">
        <f t="shared" si="1"/>
        <v>24167025.82</v>
      </c>
      <c r="T15" s="397">
        <v>20747714.82</v>
      </c>
      <c r="U15" s="398">
        <v>0</v>
      </c>
      <c r="V15" s="398">
        <v>716642</v>
      </c>
      <c r="W15" s="398">
        <v>2693669</v>
      </c>
      <c r="X15" s="398">
        <v>0</v>
      </c>
      <c r="Y15" s="398">
        <v>85000</v>
      </c>
      <c r="Z15" s="398">
        <v>0</v>
      </c>
      <c r="AA15" s="398">
        <v>0</v>
      </c>
      <c r="AB15" s="398">
        <v>0</v>
      </c>
      <c r="AC15" s="398">
        <v>0</v>
      </c>
      <c r="AD15" s="398">
        <v>0</v>
      </c>
      <c r="AE15" s="398">
        <v>0</v>
      </c>
      <c r="AF15" s="399">
        <v>0</v>
      </c>
      <c r="AG15" s="441">
        <f t="shared" si="2"/>
        <v>24243025.82</v>
      </c>
      <c r="AH15" s="392">
        <f t="shared" si="3"/>
        <v>76000</v>
      </c>
      <c r="AI15" s="400">
        <v>45000</v>
      </c>
      <c r="AJ15" s="399">
        <v>-121000</v>
      </c>
      <c r="AK15" s="392">
        <f t="shared" si="4"/>
        <v>0</v>
      </c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</row>
    <row r="16" spans="1:47" ht="36">
      <c r="A16" s="327" t="s">
        <v>178</v>
      </c>
      <c r="B16" s="348" t="s">
        <v>195</v>
      </c>
      <c r="C16" s="407">
        <v>17246246.219999999</v>
      </c>
      <c r="D16" s="408">
        <v>2745183</v>
      </c>
      <c r="E16" s="409">
        <v>0</v>
      </c>
      <c r="F16" s="451">
        <f t="shared" si="0"/>
        <v>19991429.219999999</v>
      </c>
      <c r="G16" s="378">
        <v>148800</v>
      </c>
      <c r="H16" s="354">
        <v>1197500</v>
      </c>
      <c r="I16" s="354">
        <v>3428750</v>
      </c>
      <c r="J16" s="354">
        <v>61250</v>
      </c>
      <c r="K16" s="354">
        <v>268944</v>
      </c>
      <c r="L16" s="354">
        <v>0</v>
      </c>
      <c r="M16" s="354">
        <v>843200</v>
      </c>
      <c r="N16" s="354">
        <v>0</v>
      </c>
      <c r="O16" s="354">
        <v>0</v>
      </c>
      <c r="P16" s="354">
        <v>0</v>
      </c>
      <c r="Q16" s="408">
        <v>0</v>
      </c>
      <c r="R16" s="409"/>
      <c r="S16" s="445">
        <f t="shared" si="1"/>
        <v>25939873.219999999</v>
      </c>
      <c r="T16" s="397">
        <v>19991429.219999999</v>
      </c>
      <c r="U16" s="398">
        <v>148800</v>
      </c>
      <c r="V16" s="398">
        <v>1020700</v>
      </c>
      <c r="W16" s="398">
        <v>3428750</v>
      </c>
      <c r="X16" s="398">
        <v>61250</v>
      </c>
      <c r="Y16" s="398">
        <v>268944</v>
      </c>
      <c r="Z16" s="398">
        <v>0</v>
      </c>
      <c r="AA16" s="398">
        <v>843200</v>
      </c>
      <c r="AB16" s="398">
        <v>0</v>
      </c>
      <c r="AC16" s="398">
        <v>0</v>
      </c>
      <c r="AD16" s="398">
        <v>0</v>
      </c>
      <c r="AE16" s="398">
        <v>0</v>
      </c>
      <c r="AF16" s="399">
        <v>0</v>
      </c>
      <c r="AG16" s="441">
        <f t="shared" si="2"/>
        <v>25763073.219999999</v>
      </c>
      <c r="AH16" s="392">
        <f t="shared" si="3"/>
        <v>-176800</v>
      </c>
      <c r="AI16" s="400">
        <v>4800000</v>
      </c>
      <c r="AJ16" s="399">
        <v>-4623200</v>
      </c>
      <c r="AK16" s="392">
        <f t="shared" si="4"/>
        <v>0</v>
      </c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</row>
    <row r="17" spans="1:47" ht="36.75">
      <c r="A17" s="327" t="s">
        <v>179</v>
      </c>
      <c r="B17" s="349" t="s">
        <v>196</v>
      </c>
      <c r="C17" s="410">
        <v>7662054.5199999996</v>
      </c>
      <c r="D17" s="411">
        <v>508131.05</v>
      </c>
      <c r="E17" s="412">
        <v>0</v>
      </c>
      <c r="F17" s="451">
        <f t="shared" si="0"/>
        <v>8170185.5699999994</v>
      </c>
      <c r="G17" s="379">
        <v>0</v>
      </c>
      <c r="H17" s="355">
        <v>60000</v>
      </c>
      <c r="I17" s="355">
        <v>752000</v>
      </c>
      <c r="J17" s="355">
        <v>0</v>
      </c>
      <c r="K17" s="355">
        <v>40000</v>
      </c>
      <c r="L17" s="355">
        <v>0</v>
      </c>
      <c r="M17" s="355">
        <v>0</v>
      </c>
      <c r="N17" s="355">
        <v>0</v>
      </c>
      <c r="O17" s="355">
        <v>0</v>
      </c>
      <c r="P17" s="355">
        <v>0</v>
      </c>
      <c r="Q17" s="411">
        <v>0</v>
      </c>
      <c r="R17" s="412">
        <v>0</v>
      </c>
      <c r="S17" s="445">
        <f t="shared" si="1"/>
        <v>9022185.5700000003</v>
      </c>
      <c r="T17" s="397">
        <v>8170185.5700000003</v>
      </c>
      <c r="U17" s="398">
        <v>0</v>
      </c>
      <c r="V17" s="398">
        <v>60000</v>
      </c>
      <c r="W17" s="398">
        <v>502000</v>
      </c>
      <c r="X17" s="398">
        <v>0</v>
      </c>
      <c r="Y17" s="398">
        <v>40000</v>
      </c>
      <c r="Z17" s="398">
        <v>0</v>
      </c>
      <c r="AA17" s="398">
        <v>0</v>
      </c>
      <c r="AB17" s="398">
        <v>0</v>
      </c>
      <c r="AC17" s="398">
        <v>0</v>
      </c>
      <c r="AD17" s="398">
        <v>0</v>
      </c>
      <c r="AE17" s="398">
        <v>0</v>
      </c>
      <c r="AF17" s="399">
        <v>0</v>
      </c>
      <c r="AG17" s="441">
        <f t="shared" si="2"/>
        <v>8772185.5700000003</v>
      </c>
      <c r="AH17" s="392">
        <f t="shared" si="3"/>
        <v>-250000</v>
      </c>
      <c r="AI17" s="400">
        <v>1200000</v>
      </c>
      <c r="AJ17" s="399">
        <v>-950000</v>
      </c>
      <c r="AK17" s="392">
        <f t="shared" si="4"/>
        <v>0</v>
      </c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</row>
    <row r="18" spans="1:47" ht="24.75">
      <c r="A18" s="327" t="s">
        <v>180</v>
      </c>
      <c r="B18" s="349" t="s">
        <v>197</v>
      </c>
      <c r="C18" s="410">
        <v>18893101.789999999</v>
      </c>
      <c r="D18" s="411">
        <v>2414669.29</v>
      </c>
      <c r="E18" s="412">
        <v>0</v>
      </c>
      <c r="F18" s="451">
        <f t="shared" si="0"/>
        <v>21307771.079999998</v>
      </c>
      <c r="G18" s="379">
        <v>105000</v>
      </c>
      <c r="H18" s="379">
        <v>802000</v>
      </c>
      <c r="I18" s="355">
        <v>7083600</v>
      </c>
      <c r="J18" s="355">
        <v>0</v>
      </c>
      <c r="K18" s="355">
        <v>120000</v>
      </c>
      <c r="L18" s="355">
        <v>0</v>
      </c>
      <c r="M18" s="355">
        <v>595000</v>
      </c>
      <c r="N18" s="355">
        <v>0</v>
      </c>
      <c r="O18" s="355">
        <v>201270</v>
      </c>
      <c r="P18" s="355">
        <v>0</v>
      </c>
      <c r="Q18" s="411">
        <v>0</v>
      </c>
      <c r="R18" s="412">
        <v>0</v>
      </c>
      <c r="S18" s="445">
        <f t="shared" si="1"/>
        <v>30214641.079999998</v>
      </c>
      <c r="T18" s="397">
        <v>21307771.079999998</v>
      </c>
      <c r="U18" s="398">
        <v>105000</v>
      </c>
      <c r="V18" s="398">
        <v>802000</v>
      </c>
      <c r="W18" s="398">
        <v>6628600</v>
      </c>
      <c r="X18" s="398">
        <v>0</v>
      </c>
      <c r="Y18" s="398">
        <v>120000</v>
      </c>
      <c r="Z18" s="398">
        <v>0</v>
      </c>
      <c r="AA18" s="398">
        <v>595000</v>
      </c>
      <c r="AB18" s="398">
        <v>0</v>
      </c>
      <c r="AC18" s="398">
        <v>50000</v>
      </c>
      <c r="AD18" s="398">
        <v>0</v>
      </c>
      <c r="AE18" s="398">
        <v>0</v>
      </c>
      <c r="AF18" s="399">
        <v>0</v>
      </c>
      <c r="AG18" s="441">
        <f t="shared" si="2"/>
        <v>29608371.079999998</v>
      </c>
      <c r="AH18" s="392">
        <f t="shared" si="3"/>
        <v>-606270</v>
      </c>
      <c r="AI18" s="400">
        <v>1216270</v>
      </c>
      <c r="AJ18" s="399">
        <v>-610000</v>
      </c>
      <c r="AK18" s="392">
        <f t="shared" si="4"/>
        <v>0</v>
      </c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</row>
    <row r="19" spans="1:47">
      <c r="A19" s="327" t="s">
        <v>181</v>
      </c>
      <c r="B19" s="349" t="s">
        <v>198</v>
      </c>
      <c r="C19" s="410">
        <v>15845888.52</v>
      </c>
      <c r="D19" s="411">
        <v>1411559.07</v>
      </c>
      <c r="E19" s="412">
        <v>3800</v>
      </c>
      <c r="F19" s="451">
        <f t="shared" si="0"/>
        <v>17261247.59</v>
      </c>
      <c r="G19" s="379">
        <v>0</v>
      </c>
      <c r="H19" s="355">
        <v>351300</v>
      </c>
      <c r="I19" s="355">
        <v>17055781</v>
      </c>
      <c r="J19" s="355">
        <v>338300</v>
      </c>
      <c r="K19" s="355">
        <v>168200</v>
      </c>
      <c r="L19" s="355">
        <v>0</v>
      </c>
      <c r="M19" s="355">
        <v>0</v>
      </c>
      <c r="N19" s="355">
        <v>0</v>
      </c>
      <c r="O19" s="355">
        <v>181400</v>
      </c>
      <c r="P19" s="355">
        <v>0</v>
      </c>
      <c r="Q19" s="411">
        <v>0</v>
      </c>
      <c r="R19" s="412">
        <v>0</v>
      </c>
      <c r="S19" s="445">
        <f t="shared" si="1"/>
        <v>35356228.590000004</v>
      </c>
      <c r="T19" s="397">
        <v>17261247.59</v>
      </c>
      <c r="U19" s="398">
        <v>0</v>
      </c>
      <c r="V19" s="398">
        <v>315000</v>
      </c>
      <c r="W19" s="398">
        <v>13140000</v>
      </c>
      <c r="X19" s="398">
        <v>133300</v>
      </c>
      <c r="Y19" s="398">
        <v>168200</v>
      </c>
      <c r="Z19" s="398">
        <v>0</v>
      </c>
      <c r="AA19" s="398">
        <v>0</v>
      </c>
      <c r="AB19" s="398">
        <v>0</v>
      </c>
      <c r="AC19" s="398">
        <v>181400</v>
      </c>
      <c r="AD19" s="398">
        <v>0</v>
      </c>
      <c r="AE19" s="398">
        <v>3000</v>
      </c>
      <c r="AF19" s="399">
        <v>0</v>
      </c>
      <c r="AG19" s="441">
        <f t="shared" si="2"/>
        <v>31202147.59</v>
      </c>
      <c r="AH19" s="392">
        <f t="shared" si="3"/>
        <v>-4154081.0000000037</v>
      </c>
      <c r="AI19" s="400">
        <v>17684200</v>
      </c>
      <c r="AJ19" s="399">
        <v>-13530119</v>
      </c>
      <c r="AK19" s="392">
        <f t="shared" si="4"/>
        <v>0</v>
      </c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</row>
    <row r="20" spans="1:47" ht="36.75">
      <c r="A20" s="327" t="s">
        <v>182</v>
      </c>
      <c r="B20" s="349" t="s">
        <v>199</v>
      </c>
      <c r="C20" s="410">
        <v>19055264.370000001</v>
      </c>
      <c r="D20" s="411">
        <v>2111638.5499999998</v>
      </c>
      <c r="E20" s="412">
        <v>0</v>
      </c>
      <c r="F20" s="451">
        <f t="shared" si="0"/>
        <v>21166902.920000002</v>
      </c>
      <c r="G20" s="379">
        <v>0</v>
      </c>
      <c r="H20" s="355">
        <v>1992551</v>
      </c>
      <c r="I20" s="355">
        <v>8834132</v>
      </c>
      <c r="J20" s="355">
        <v>0</v>
      </c>
      <c r="K20" s="355">
        <v>3620000</v>
      </c>
      <c r="L20" s="355">
        <v>0</v>
      </c>
      <c r="M20" s="355">
        <v>837880</v>
      </c>
      <c r="N20" s="355">
        <v>0</v>
      </c>
      <c r="O20" s="355">
        <v>1042711</v>
      </c>
      <c r="P20" s="355">
        <v>0</v>
      </c>
      <c r="Q20" s="411">
        <v>5000</v>
      </c>
      <c r="R20" s="412">
        <v>0</v>
      </c>
      <c r="S20" s="445">
        <f t="shared" si="1"/>
        <v>37499176.920000002</v>
      </c>
      <c r="T20" s="397">
        <v>21166902.920000002</v>
      </c>
      <c r="U20" s="398">
        <v>0</v>
      </c>
      <c r="V20" s="398">
        <v>902813</v>
      </c>
      <c r="W20" s="398">
        <v>3420815</v>
      </c>
      <c r="X20" s="398">
        <v>0</v>
      </c>
      <c r="Y20" s="398">
        <v>3620000</v>
      </c>
      <c r="Z20" s="398">
        <v>0</v>
      </c>
      <c r="AA20" s="398">
        <v>837880</v>
      </c>
      <c r="AB20" s="398">
        <v>0</v>
      </c>
      <c r="AC20" s="398">
        <v>1042711</v>
      </c>
      <c r="AD20" s="398">
        <v>0</v>
      </c>
      <c r="AE20" s="398">
        <v>5000</v>
      </c>
      <c r="AF20" s="399">
        <v>0</v>
      </c>
      <c r="AG20" s="441">
        <f t="shared" si="2"/>
        <v>30996121.920000002</v>
      </c>
      <c r="AH20" s="392">
        <f t="shared" si="3"/>
        <v>-6503055</v>
      </c>
      <c r="AI20" s="400">
        <v>6700550</v>
      </c>
      <c r="AJ20" s="399">
        <v>-197495</v>
      </c>
      <c r="AK20" s="392">
        <f t="shared" si="4"/>
        <v>0</v>
      </c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</row>
    <row r="21" spans="1:47" ht="22.5" customHeight="1">
      <c r="A21" s="327" t="s">
        <v>183</v>
      </c>
      <c r="B21" s="349" t="s">
        <v>200</v>
      </c>
      <c r="C21" s="410">
        <v>14398092.75</v>
      </c>
      <c r="D21" s="411">
        <v>1700767.02</v>
      </c>
      <c r="E21" s="412">
        <v>0</v>
      </c>
      <c r="F21" s="451">
        <f t="shared" si="0"/>
        <v>16098859.77</v>
      </c>
      <c r="G21" s="379">
        <v>0</v>
      </c>
      <c r="H21" s="355">
        <v>1115000</v>
      </c>
      <c r="I21" s="355">
        <v>4383500</v>
      </c>
      <c r="J21" s="355">
        <v>1667094</v>
      </c>
      <c r="K21" s="355">
        <v>60000</v>
      </c>
      <c r="L21" s="355">
        <v>0</v>
      </c>
      <c r="M21" s="355">
        <v>0</v>
      </c>
      <c r="N21" s="355">
        <v>0</v>
      </c>
      <c r="O21" s="355">
        <v>0</v>
      </c>
      <c r="P21" s="355">
        <v>0</v>
      </c>
      <c r="Q21" s="411">
        <v>3000</v>
      </c>
      <c r="R21" s="412">
        <v>0</v>
      </c>
      <c r="S21" s="445">
        <f t="shared" si="1"/>
        <v>23327453.77</v>
      </c>
      <c r="T21" s="397">
        <v>16098859.77</v>
      </c>
      <c r="U21" s="398">
        <v>0</v>
      </c>
      <c r="V21" s="398">
        <v>535000</v>
      </c>
      <c r="W21" s="398">
        <v>3493500</v>
      </c>
      <c r="X21" s="398">
        <v>1667094</v>
      </c>
      <c r="Y21" s="398">
        <v>60000</v>
      </c>
      <c r="Z21" s="398">
        <v>0</v>
      </c>
      <c r="AA21" s="398">
        <v>0</v>
      </c>
      <c r="AB21" s="398">
        <v>0</v>
      </c>
      <c r="AC21" s="398">
        <v>0</v>
      </c>
      <c r="AD21" s="398">
        <v>0</v>
      </c>
      <c r="AE21" s="398">
        <v>3000</v>
      </c>
      <c r="AF21" s="399">
        <v>0</v>
      </c>
      <c r="AG21" s="441">
        <f t="shared" si="2"/>
        <v>21857453.77</v>
      </c>
      <c r="AH21" s="392">
        <f t="shared" si="3"/>
        <v>-1470000</v>
      </c>
      <c r="AI21" s="400">
        <v>15670000</v>
      </c>
      <c r="AJ21" s="399">
        <v>-14200000</v>
      </c>
      <c r="AK21" s="392">
        <f t="shared" si="4"/>
        <v>0</v>
      </c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</row>
    <row r="22" spans="1:47" s="357" customFormat="1">
      <c r="A22" s="422" t="s">
        <v>184</v>
      </c>
      <c r="B22" s="432" t="s">
        <v>201</v>
      </c>
      <c r="C22" s="433">
        <v>11858144</v>
      </c>
      <c r="D22" s="434">
        <v>1259520</v>
      </c>
      <c r="E22" s="435">
        <v>33860</v>
      </c>
      <c r="F22" s="452">
        <f t="shared" si="0"/>
        <v>13151524</v>
      </c>
      <c r="G22" s="436">
        <v>0</v>
      </c>
      <c r="H22" s="437">
        <v>482300</v>
      </c>
      <c r="I22" s="437">
        <v>800550</v>
      </c>
      <c r="J22" s="437">
        <v>0</v>
      </c>
      <c r="K22" s="437"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4">
        <v>0</v>
      </c>
      <c r="R22" s="434">
        <v>0</v>
      </c>
      <c r="S22" s="445">
        <f t="shared" si="1"/>
        <v>14434374</v>
      </c>
      <c r="T22" s="427">
        <v>13151524</v>
      </c>
      <c r="U22" s="428">
        <v>0</v>
      </c>
      <c r="V22" s="428">
        <v>493300</v>
      </c>
      <c r="W22" s="428">
        <v>825990</v>
      </c>
      <c r="X22" s="428">
        <v>0</v>
      </c>
      <c r="Y22" s="428">
        <v>0</v>
      </c>
      <c r="Z22" s="428">
        <v>0</v>
      </c>
      <c r="AA22" s="428">
        <v>0</v>
      </c>
      <c r="AB22" s="428">
        <v>0</v>
      </c>
      <c r="AC22" s="428">
        <v>0</v>
      </c>
      <c r="AD22" s="428">
        <v>0</v>
      </c>
      <c r="AE22" s="428">
        <v>0</v>
      </c>
      <c r="AF22" s="429">
        <v>0</v>
      </c>
      <c r="AG22" s="441">
        <f t="shared" si="2"/>
        <v>14470814</v>
      </c>
      <c r="AH22" s="430">
        <f t="shared" si="3"/>
        <v>36440</v>
      </c>
      <c r="AI22" s="431">
        <v>368900</v>
      </c>
      <c r="AJ22" s="429">
        <v>-405340</v>
      </c>
      <c r="AK22" s="430">
        <f t="shared" si="4"/>
        <v>0</v>
      </c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</row>
    <row r="23" spans="1:47" s="357" customFormat="1">
      <c r="A23" s="422" t="s">
        <v>185</v>
      </c>
      <c r="B23" s="432" t="s">
        <v>202</v>
      </c>
      <c r="C23" s="433">
        <v>5228619</v>
      </c>
      <c r="D23" s="434">
        <v>499609</v>
      </c>
      <c r="E23" s="435">
        <v>21660</v>
      </c>
      <c r="F23" s="452">
        <f t="shared" si="0"/>
        <v>5749888</v>
      </c>
      <c r="G23" s="436">
        <v>0</v>
      </c>
      <c r="H23" s="437">
        <v>100300</v>
      </c>
      <c r="I23" s="437">
        <v>200000</v>
      </c>
      <c r="J23" s="437">
        <v>0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4">
        <v>0</v>
      </c>
      <c r="R23" s="434">
        <v>0</v>
      </c>
      <c r="S23" s="445">
        <f t="shared" si="1"/>
        <v>6050188</v>
      </c>
      <c r="T23" s="427">
        <v>5749888</v>
      </c>
      <c r="U23" s="428">
        <v>0</v>
      </c>
      <c r="V23" s="428">
        <v>100300</v>
      </c>
      <c r="W23" s="428">
        <v>200000</v>
      </c>
      <c r="X23" s="428">
        <v>0</v>
      </c>
      <c r="Y23" s="428">
        <v>0</v>
      </c>
      <c r="Z23" s="428">
        <v>0</v>
      </c>
      <c r="AA23" s="428">
        <v>0</v>
      </c>
      <c r="AB23" s="428">
        <v>0</v>
      </c>
      <c r="AC23" s="428">
        <v>0</v>
      </c>
      <c r="AD23" s="428">
        <v>0</v>
      </c>
      <c r="AE23" s="428">
        <v>0</v>
      </c>
      <c r="AF23" s="429">
        <v>0</v>
      </c>
      <c r="AG23" s="441">
        <f t="shared" si="2"/>
        <v>6050188</v>
      </c>
      <c r="AH23" s="430">
        <f t="shared" si="3"/>
        <v>0</v>
      </c>
      <c r="AI23" s="431">
        <v>0</v>
      </c>
      <c r="AJ23" s="429">
        <v>0</v>
      </c>
      <c r="AK23" s="430">
        <f t="shared" si="4"/>
        <v>0</v>
      </c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</row>
    <row r="24" spans="1:47">
      <c r="A24" s="327" t="s">
        <v>203</v>
      </c>
      <c r="B24" s="349" t="s">
        <v>204</v>
      </c>
      <c r="C24" s="410">
        <v>6326565</v>
      </c>
      <c r="D24" s="411">
        <v>746878</v>
      </c>
      <c r="E24" s="412">
        <v>2120</v>
      </c>
      <c r="F24" s="451">
        <f t="shared" si="0"/>
        <v>7075563</v>
      </c>
      <c r="G24" s="379">
        <v>0</v>
      </c>
      <c r="H24" s="355">
        <v>150</v>
      </c>
      <c r="I24" s="355">
        <v>723062</v>
      </c>
      <c r="J24" s="355">
        <v>0</v>
      </c>
      <c r="K24" s="355">
        <v>0</v>
      </c>
      <c r="L24" s="355">
        <v>0</v>
      </c>
      <c r="M24" s="355">
        <v>0</v>
      </c>
      <c r="N24" s="355">
        <v>0</v>
      </c>
      <c r="O24" s="355">
        <v>790873</v>
      </c>
      <c r="P24" s="355">
        <v>0</v>
      </c>
      <c r="Q24" s="411">
        <v>0</v>
      </c>
      <c r="R24" s="411">
        <v>0</v>
      </c>
      <c r="S24" s="445">
        <f t="shared" si="1"/>
        <v>8589648</v>
      </c>
      <c r="T24" s="397">
        <v>7075563</v>
      </c>
      <c r="U24" s="398">
        <v>0</v>
      </c>
      <c r="V24" s="398">
        <v>150</v>
      </c>
      <c r="W24" s="398">
        <v>874862</v>
      </c>
      <c r="X24" s="398">
        <v>0</v>
      </c>
      <c r="Y24" s="398">
        <v>0</v>
      </c>
      <c r="Z24" s="398">
        <v>0</v>
      </c>
      <c r="AA24" s="398">
        <v>0</v>
      </c>
      <c r="AB24" s="398">
        <v>0</v>
      </c>
      <c r="AC24" s="398">
        <v>790873</v>
      </c>
      <c r="AD24" s="398">
        <v>0</v>
      </c>
      <c r="AE24" s="398">
        <v>0</v>
      </c>
      <c r="AF24" s="399">
        <v>0</v>
      </c>
      <c r="AG24" s="441">
        <f t="shared" si="2"/>
        <v>8741448</v>
      </c>
      <c r="AH24" s="392">
        <f t="shared" si="3"/>
        <v>151800</v>
      </c>
      <c r="AI24" s="400">
        <v>222610</v>
      </c>
      <c r="AJ24" s="399">
        <v>-374410</v>
      </c>
      <c r="AK24" s="392">
        <f t="shared" si="4"/>
        <v>0</v>
      </c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</row>
    <row r="25" spans="1:47" s="357" customFormat="1" ht="24.75">
      <c r="A25" s="422" t="s">
        <v>205</v>
      </c>
      <c r="B25" s="432" t="s">
        <v>206</v>
      </c>
      <c r="C25" s="433">
        <v>9743824</v>
      </c>
      <c r="D25" s="434">
        <v>1125462</v>
      </c>
      <c r="E25" s="435">
        <v>11600</v>
      </c>
      <c r="F25" s="452">
        <f t="shared" si="0"/>
        <v>10880886</v>
      </c>
      <c r="G25" s="436">
        <v>0</v>
      </c>
      <c r="H25" s="437">
        <v>57400</v>
      </c>
      <c r="I25" s="437">
        <v>936190</v>
      </c>
      <c r="J25" s="437">
        <v>0</v>
      </c>
      <c r="K25" s="437"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4">
        <v>0</v>
      </c>
      <c r="R25" s="434">
        <v>0</v>
      </c>
      <c r="S25" s="445">
        <f t="shared" si="1"/>
        <v>11874476</v>
      </c>
      <c r="T25" s="427">
        <v>10880886</v>
      </c>
      <c r="U25" s="428">
        <v>0</v>
      </c>
      <c r="V25" s="428">
        <v>2400</v>
      </c>
      <c r="W25" s="428">
        <v>1030000</v>
      </c>
      <c r="X25" s="428">
        <v>0</v>
      </c>
      <c r="Y25" s="428">
        <v>0</v>
      </c>
      <c r="Z25" s="428">
        <v>0</v>
      </c>
      <c r="AA25" s="428">
        <v>0</v>
      </c>
      <c r="AB25" s="428">
        <v>0</v>
      </c>
      <c r="AC25" s="428">
        <v>0</v>
      </c>
      <c r="AD25" s="428">
        <v>0</v>
      </c>
      <c r="AE25" s="428">
        <v>0</v>
      </c>
      <c r="AF25" s="429">
        <v>0</v>
      </c>
      <c r="AG25" s="441">
        <f t="shared" si="2"/>
        <v>11913286</v>
      </c>
      <c r="AH25" s="430">
        <f t="shared" si="3"/>
        <v>38810</v>
      </c>
      <c r="AI25" s="431">
        <v>1470000</v>
      </c>
      <c r="AJ25" s="429">
        <v>-1508810</v>
      </c>
      <c r="AK25" s="430">
        <f t="shared" si="4"/>
        <v>0</v>
      </c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</row>
    <row r="26" spans="1:47" s="357" customFormat="1">
      <c r="A26" s="422" t="s">
        <v>207</v>
      </c>
      <c r="B26" s="432" t="s">
        <v>169</v>
      </c>
      <c r="C26" s="433">
        <v>10758079</v>
      </c>
      <c r="D26" s="434">
        <v>9521160</v>
      </c>
      <c r="E26" s="435">
        <v>0</v>
      </c>
      <c r="F26" s="452">
        <f t="shared" si="0"/>
        <v>20279239</v>
      </c>
      <c r="G26" s="436">
        <v>23000913</v>
      </c>
      <c r="H26" s="437">
        <v>610000</v>
      </c>
      <c r="I26" s="437">
        <v>9039000</v>
      </c>
      <c r="J26" s="437">
        <v>0</v>
      </c>
      <c r="K26" s="437">
        <f>8924681-1</f>
        <v>8924680</v>
      </c>
      <c r="L26" s="437">
        <v>0</v>
      </c>
      <c r="M26" s="437">
        <v>0</v>
      </c>
      <c r="N26" s="437">
        <v>75839669</v>
      </c>
      <c r="O26" s="437">
        <v>0</v>
      </c>
      <c r="P26" s="437">
        <v>0</v>
      </c>
      <c r="Q26" s="434">
        <v>0</v>
      </c>
      <c r="R26" s="435">
        <v>0</v>
      </c>
      <c r="S26" s="445">
        <f t="shared" si="1"/>
        <v>137693501</v>
      </c>
      <c r="T26" s="427">
        <v>20279239</v>
      </c>
      <c r="U26" s="428">
        <v>23000913</v>
      </c>
      <c r="V26" s="428">
        <v>610000</v>
      </c>
      <c r="W26" s="428">
        <v>5000000</v>
      </c>
      <c r="X26" s="428">
        <v>0</v>
      </c>
      <c r="Y26" s="428">
        <f>1970571-2</f>
        <v>1970569</v>
      </c>
      <c r="Z26" s="428">
        <v>0</v>
      </c>
      <c r="AA26" s="428">
        <v>0</v>
      </c>
      <c r="AB26" s="428">
        <v>75839669</v>
      </c>
      <c r="AC26" s="428">
        <v>0</v>
      </c>
      <c r="AD26" s="428">
        <v>0</v>
      </c>
      <c r="AE26" s="428">
        <v>0</v>
      </c>
      <c r="AF26" s="429">
        <v>0</v>
      </c>
      <c r="AG26" s="441">
        <f t="shared" si="2"/>
        <v>126700390</v>
      </c>
      <c r="AH26" s="430">
        <f t="shared" si="3"/>
        <v>-10993111</v>
      </c>
      <c r="AI26" s="431">
        <v>19504620</v>
      </c>
      <c r="AJ26" s="429">
        <v>-8511509</v>
      </c>
      <c r="AK26" s="430">
        <f t="shared" si="4"/>
        <v>0</v>
      </c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</row>
    <row r="27" spans="1:47">
      <c r="A27" s="327" t="s">
        <v>210</v>
      </c>
      <c r="B27" s="349" t="s">
        <v>168</v>
      </c>
      <c r="C27" s="410">
        <v>4485106.63</v>
      </c>
      <c r="D27" s="411">
        <v>323925.77</v>
      </c>
      <c r="E27" s="412">
        <v>0</v>
      </c>
      <c r="F27" s="451">
        <f t="shared" si="0"/>
        <v>4809032.4000000004</v>
      </c>
      <c r="G27" s="379">
        <v>0</v>
      </c>
      <c r="H27" s="355">
        <v>85000</v>
      </c>
      <c r="I27" s="355">
        <v>967764</v>
      </c>
      <c r="J27" s="355">
        <v>0</v>
      </c>
      <c r="K27" s="355">
        <v>3771132</v>
      </c>
      <c r="L27" s="355">
        <v>0</v>
      </c>
      <c r="M27" s="355">
        <v>0</v>
      </c>
      <c r="N27" s="355">
        <v>0</v>
      </c>
      <c r="O27" s="355">
        <v>120000</v>
      </c>
      <c r="P27" s="355">
        <v>0</v>
      </c>
      <c r="Q27" s="411">
        <v>0</v>
      </c>
      <c r="R27" s="412">
        <v>0</v>
      </c>
      <c r="S27" s="445">
        <f t="shared" si="1"/>
        <v>9752928.4000000004</v>
      </c>
      <c r="T27" s="397">
        <v>4809032.4000000004</v>
      </c>
      <c r="U27" s="398">
        <v>0</v>
      </c>
      <c r="V27" s="398">
        <v>85000</v>
      </c>
      <c r="W27" s="398">
        <v>817764</v>
      </c>
      <c r="X27" s="398">
        <v>0</v>
      </c>
      <c r="Y27" s="398">
        <v>3771132</v>
      </c>
      <c r="Z27" s="398">
        <v>0</v>
      </c>
      <c r="AA27" s="398">
        <v>0</v>
      </c>
      <c r="AB27" s="398">
        <v>0</v>
      </c>
      <c r="AC27" s="398">
        <v>120000</v>
      </c>
      <c r="AD27" s="398">
        <v>0</v>
      </c>
      <c r="AE27" s="398">
        <v>0</v>
      </c>
      <c r="AF27" s="399">
        <v>0</v>
      </c>
      <c r="AG27" s="441">
        <f t="shared" si="2"/>
        <v>9602928.4000000004</v>
      </c>
      <c r="AH27" s="392">
        <f t="shared" si="3"/>
        <v>-150000</v>
      </c>
      <c r="AI27" s="400">
        <v>150000</v>
      </c>
      <c r="AJ27" s="399">
        <v>0</v>
      </c>
      <c r="AK27" s="392">
        <f t="shared" si="4"/>
        <v>0</v>
      </c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</row>
    <row r="28" spans="1:47">
      <c r="A28" s="327" t="s">
        <v>211</v>
      </c>
      <c r="B28" s="349" t="s">
        <v>208</v>
      </c>
      <c r="C28" s="410">
        <v>0</v>
      </c>
      <c r="D28" s="411">
        <v>0</v>
      </c>
      <c r="E28" s="412">
        <v>0</v>
      </c>
      <c r="F28" s="451">
        <f t="shared" si="0"/>
        <v>0</v>
      </c>
      <c r="G28" s="355">
        <v>0</v>
      </c>
      <c r="H28" s="355">
        <v>25210000</v>
      </c>
      <c r="I28" s="355">
        <v>16900000</v>
      </c>
      <c r="J28" s="355">
        <v>0</v>
      </c>
      <c r="K28" s="355">
        <v>0</v>
      </c>
      <c r="L28" s="355">
        <v>0</v>
      </c>
      <c r="M28" s="355">
        <v>0</v>
      </c>
      <c r="N28" s="355">
        <v>0</v>
      </c>
      <c r="O28" s="355">
        <v>0</v>
      </c>
      <c r="P28" s="355">
        <v>0</v>
      </c>
      <c r="Q28" s="411">
        <v>0</v>
      </c>
      <c r="R28" s="411">
        <v>0</v>
      </c>
      <c r="S28" s="445">
        <f t="shared" si="1"/>
        <v>42110000</v>
      </c>
      <c r="T28" s="397">
        <v>0</v>
      </c>
      <c r="U28" s="398">
        <v>0</v>
      </c>
      <c r="V28" s="398">
        <v>25210000</v>
      </c>
      <c r="W28" s="398">
        <v>16900000</v>
      </c>
      <c r="X28" s="398">
        <v>0</v>
      </c>
      <c r="Y28" s="398">
        <v>0</v>
      </c>
      <c r="Z28" s="398">
        <v>0</v>
      </c>
      <c r="AA28" s="398">
        <v>0</v>
      </c>
      <c r="AB28" s="398">
        <v>0</v>
      </c>
      <c r="AC28" s="398">
        <v>0</v>
      </c>
      <c r="AD28" s="398">
        <v>0</v>
      </c>
      <c r="AE28" s="398">
        <v>0</v>
      </c>
      <c r="AF28" s="399">
        <v>0</v>
      </c>
      <c r="AG28" s="441">
        <f t="shared" si="2"/>
        <v>42110000</v>
      </c>
      <c r="AH28" s="392">
        <f t="shared" si="3"/>
        <v>0</v>
      </c>
      <c r="AI28" s="392">
        <f t="shared" ref="AI28:AI30" si="5">AH28-T28</f>
        <v>0</v>
      </c>
      <c r="AJ28" s="448">
        <f t="shared" ref="AJ28:AJ30" si="6">AI28-U28</f>
        <v>0</v>
      </c>
      <c r="AK28" s="392">
        <f t="shared" si="4"/>
        <v>0</v>
      </c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</row>
    <row r="29" spans="1:47" ht="24.75">
      <c r="A29" s="327" t="s">
        <v>212</v>
      </c>
      <c r="B29" s="349" t="s">
        <v>209</v>
      </c>
      <c r="C29" s="410">
        <v>0</v>
      </c>
      <c r="D29" s="411">
        <v>0</v>
      </c>
      <c r="E29" s="412">
        <v>0</v>
      </c>
      <c r="F29" s="451">
        <f t="shared" si="0"/>
        <v>0</v>
      </c>
      <c r="G29" s="355">
        <v>0</v>
      </c>
      <c r="H29" s="355">
        <v>2600000</v>
      </c>
      <c r="I29" s="355">
        <v>1600000</v>
      </c>
      <c r="J29" s="355">
        <v>0</v>
      </c>
      <c r="K29" s="355">
        <v>0</v>
      </c>
      <c r="L29" s="355">
        <v>0</v>
      </c>
      <c r="M29" s="355">
        <v>0</v>
      </c>
      <c r="N29" s="355">
        <v>0</v>
      </c>
      <c r="O29" s="355">
        <v>0</v>
      </c>
      <c r="P29" s="355">
        <v>0</v>
      </c>
      <c r="Q29" s="411">
        <v>0</v>
      </c>
      <c r="R29" s="411">
        <v>0</v>
      </c>
      <c r="S29" s="445">
        <f t="shared" si="1"/>
        <v>4200000</v>
      </c>
      <c r="T29" s="397">
        <v>0</v>
      </c>
      <c r="U29" s="398">
        <v>0</v>
      </c>
      <c r="V29" s="398">
        <v>2600000</v>
      </c>
      <c r="W29" s="398">
        <v>1600000</v>
      </c>
      <c r="X29" s="398">
        <v>0</v>
      </c>
      <c r="Y29" s="398">
        <v>0</v>
      </c>
      <c r="Z29" s="398">
        <v>0</v>
      </c>
      <c r="AA29" s="398">
        <v>0</v>
      </c>
      <c r="AB29" s="398">
        <v>0</v>
      </c>
      <c r="AC29" s="398">
        <v>0</v>
      </c>
      <c r="AD29" s="398">
        <v>0</v>
      </c>
      <c r="AE29" s="398">
        <v>0</v>
      </c>
      <c r="AF29" s="399">
        <v>0</v>
      </c>
      <c r="AG29" s="441">
        <f t="shared" si="2"/>
        <v>4200000</v>
      </c>
      <c r="AH29" s="392">
        <f t="shared" si="3"/>
        <v>0</v>
      </c>
      <c r="AI29" s="392">
        <f t="shared" si="5"/>
        <v>0</v>
      </c>
      <c r="AJ29" s="448">
        <f t="shared" si="6"/>
        <v>0</v>
      </c>
      <c r="AK29" s="392">
        <f t="shared" si="4"/>
        <v>0</v>
      </c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</row>
    <row r="30" spans="1:47" ht="25.5" thickBot="1">
      <c r="A30" s="303" t="s">
        <v>739</v>
      </c>
      <c r="B30" s="350" t="s">
        <v>740</v>
      </c>
      <c r="C30" s="410">
        <v>0</v>
      </c>
      <c r="D30" s="411">
        <v>0</v>
      </c>
      <c r="E30" s="412">
        <v>0</v>
      </c>
      <c r="F30" s="453">
        <f t="shared" si="0"/>
        <v>0</v>
      </c>
      <c r="G30" s="355">
        <v>0</v>
      </c>
      <c r="H30" s="355">
        <v>0</v>
      </c>
      <c r="I30" s="355">
        <v>0</v>
      </c>
      <c r="J30" s="355">
        <v>0</v>
      </c>
      <c r="K30" s="355">
        <v>0</v>
      </c>
      <c r="L30" s="355">
        <v>0</v>
      </c>
      <c r="M30" s="355">
        <v>0</v>
      </c>
      <c r="N30" s="355">
        <v>0</v>
      </c>
      <c r="O30" s="355">
        <v>0</v>
      </c>
      <c r="P30" s="355">
        <v>0</v>
      </c>
      <c r="Q30" s="411">
        <v>0</v>
      </c>
      <c r="R30" s="411">
        <v>0</v>
      </c>
      <c r="S30" s="446">
        <f t="shared" si="1"/>
        <v>0</v>
      </c>
      <c r="T30" s="413">
        <v>0</v>
      </c>
      <c r="U30" s="414">
        <v>0</v>
      </c>
      <c r="V30" s="414">
        <v>0</v>
      </c>
      <c r="W30" s="414">
        <v>0</v>
      </c>
      <c r="X30" s="414">
        <v>0</v>
      </c>
      <c r="Y30" s="414">
        <v>0</v>
      </c>
      <c r="Z30" s="414">
        <v>0</v>
      </c>
      <c r="AA30" s="414">
        <v>0</v>
      </c>
      <c r="AB30" s="414">
        <v>0</v>
      </c>
      <c r="AC30" s="414">
        <v>0</v>
      </c>
      <c r="AD30" s="414">
        <v>0</v>
      </c>
      <c r="AE30" s="414">
        <v>0</v>
      </c>
      <c r="AF30" s="415">
        <v>0</v>
      </c>
      <c r="AG30" s="441">
        <f t="shared" si="2"/>
        <v>0</v>
      </c>
      <c r="AH30" s="392">
        <f t="shared" si="3"/>
        <v>0</v>
      </c>
      <c r="AI30" s="392">
        <f t="shared" si="5"/>
        <v>0</v>
      </c>
      <c r="AJ30" s="448">
        <f t="shared" si="6"/>
        <v>0</v>
      </c>
      <c r="AK30" s="392">
        <f t="shared" si="4"/>
        <v>0</v>
      </c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</row>
    <row r="31" spans="1:47" s="342" customFormat="1" ht="27" customHeight="1" thickBot="1">
      <c r="A31" s="547" t="s">
        <v>170</v>
      </c>
      <c r="B31" s="548"/>
      <c r="C31" s="416">
        <f>SUM(C9:C30)</f>
        <v>327541416.42000002</v>
      </c>
      <c r="D31" s="417">
        <f t="shared" ref="D31:E31" si="7">SUM(D9:D30)</f>
        <v>44941084.399999999</v>
      </c>
      <c r="E31" s="418">
        <f t="shared" si="7"/>
        <v>160240</v>
      </c>
      <c r="F31" s="419">
        <f>SUM(F9:F30)</f>
        <v>372642740.81999993</v>
      </c>
      <c r="G31" s="416">
        <f t="shared" ref="G31:AH31" si="8">SUM(G9:G30)</f>
        <v>23932632.260000002</v>
      </c>
      <c r="H31" s="417">
        <f t="shared" si="8"/>
        <v>44630513</v>
      </c>
      <c r="I31" s="417">
        <f t="shared" si="8"/>
        <v>117404382</v>
      </c>
      <c r="J31" s="417">
        <f t="shared" si="8"/>
        <v>6061290</v>
      </c>
      <c r="K31" s="417">
        <f t="shared" si="8"/>
        <v>28175781.060000002</v>
      </c>
      <c r="L31" s="417">
        <f t="shared" si="8"/>
        <v>0</v>
      </c>
      <c r="M31" s="417">
        <f t="shared" si="8"/>
        <v>4664019.8499999996</v>
      </c>
      <c r="N31" s="417">
        <f t="shared" si="8"/>
        <v>77293271.620000005</v>
      </c>
      <c r="O31" s="417">
        <f t="shared" si="8"/>
        <v>3856683</v>
      </c>
      <c r="P31" s="417">
        <f t="shared" si="8"/>
        <v>0</v>
      </c>
      <c r="Q31" s="417">
        <f t="shared" si="8"/>
        <v>24600</v>
      </c>
      <c r="R31" s="418">
        <f t="shared" si="8"/>
        <v>0</v>
      </c>
      <c r="S31" s="420">
        <f t="shared" si="8"/>
        <v>678685913.61000001</v>
      </c>
      <c r="T31" s="416">
        <f t="shared" si="8"/>
        <v>372642740.81999993</v>
      </c>
      <c r="U31" s="417">
        <f t="shared" si="8"/>
        <v>23932632.260000002</v>
      </c>
      <c r="V31" s="417">
        <f t="shared" si="8"/>
        <v>42968630</v>
      </c>
      <c r="W31" s="417">
        <f t="shared" si="8"/>
        <v>98510150</v>
      </c>
      <c r="X31" s="417">
        <f t="shared" si="8"/>
        <v>4806290</v>
      </c>
      <c r="Y31" s="417">
        <f t="shared" si="8"/>
        <v>21051670.060000002</v>
      </c>
      <c r="Z31" s="417">
        <f t="shared" si="8"/>
        <v>0</v>
      </c>
      <c r="AA31" s="417">
        <f t="shared" si="8"/>
        <v>4664019.8499999996</v>
      </c>
      <c r="AB31" s="417">
        <f t="shared" si="8"/>
        <v>77293271.620000005</v>
      </c>
      <c r="AC31" s="417">
        <f t="shared" si="8"/>
        <v>3705413</v>
      </c>
      <c r="AD31" s="417">
        <f t="shared" si="8"/>
        <v>0</v>
      </c>
      <c r="AE31" s="417">
        <f t="shared" si="8"/>
        <v>27600</v>
      </c>
      <c r="AF31" s="418">
        <f t="shared" si="8"/>
        <v>0</v>
      </c>
      <c r="AG31" s="419">
        <f t="shared" si="8"/>
        <v>649602417.6099999</v>
      </c>
      <c r="AH31" s="419">
        <f t="shared" si="8"/>
        <v>-29083496.000000007</v>
      </c>
      <c r="AI31" s="416">
        <f>SUM(AI9:AI30)</f>
        <v>116435471</v>
      </c>
      <c r="AJ31" s="449">
        <f t="shared" ref="AJ31:AK31" si="9">SUM(AJ9:AJ30)</f>
        <v>-87351975</v>
      </c>
      <c r="AK31" s="419">
        <f t="shared" si="9"/>
        <v>-3.7252902984619141E-9</v>
      </c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</row>
    <row r="32" spans="1:47">
      <c r="F32" s="4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421"/>
      <c r="R32" s="421"/>
      <c r="S32" s="442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42"/>
      <c r="AH32" s="421"/>
      <c r="AI32" s="421"/>
      <c r="AJ32" s="421"/>
      <c r="AK32" s="421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</row>
    <row r="33" spans="6:47">
      <c r="F33" s="4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421"/>
      <c r="R33" s="421"/>
      <c r="S33" s="442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1"/>
      <c r="AG33" s="442"/>
      <c r="AH33" s="421"/>
      <c r="AI33" s="421"/>
      <c r="AJ33" s="421"/>
      <c r="AK33" s="421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</row>
    <row r="34" spans="6:47">
      <c r="F34" s="4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421"/>
      <c r="R34" s="421"/>
      <c r="S34" s="442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21"/>
      <c r="AF34" s="421"/>
      <c r="AG34" s="442"/>
      <c r="AH34" s="421"/>
      <c r="AI34" s="421"/>
      <c r="AJ34" s="421"/>
      <c r="AK34" s="421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</row>
    <row r="35" spans="6:47">
      <c r="F35" s="4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4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4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</row>
    <row r="36" spans="6:47">
      <c r="F36" s="4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4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4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</row>
    <row r="37" spans="6:47">
      <c r="F37" s="4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4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4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</row>
    <row r="38" spans="6:47">
      <c r="F38" s="4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4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443"/>
      <c r="AH38" s="343"/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</row>
    <row r="39" spans="6:47">
      <c r="F39" s="4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4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4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</row>
    <row r="40" spans="6:47">
      <c r="F40" s="4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4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4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</row>
    <row r="41" spans="6:47">
      <c r="F41" s="4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4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4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</row>
    <row r="42" spans="6:47">
      <c r="F42" s="4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4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4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</row>
    <row r="43" spans="6:47">
      <c r="F43" s="4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4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4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</row>
    <row r="44" spans="6:47">
      <c r="F44" s="4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4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4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</row>
    <row r="45" spans="6:47">
      <c r="F45" s="4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4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4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</row>
    <row r="46" spans="6:47">
      <c r="F46" s="4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4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4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</row>
    <row r="47" spans="6:47">
      <c r="F47" s="4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4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4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</row>
    <row r="48" spans="6:47">
      <c r="F48" s="4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4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4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</row>
    <row r="49" spans="6:47">
      <c r="F49" s="4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4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4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</row>
  </sheetData>
  <mergeCells count="13">
    <mergeCell ref="A2:S2"/>
    <mergeCell ref="C5:E6"/>
    <mergeCell ref="A31:B31"/>
    <mergeCell ref="F5:R6"/>
    <mergeCell ref="AG5:AG8"/>
    <mergeCell ref="A5:A8"/>
    <mergeCell ref="B5:B8"/>
    <mergeCell ref="AK5:AK8"/>
    <mergeCell ref="AI5:AI8"/>
    <mergeCell ref="AJ5:AJ8"/>
    <mergeCell ref="S5:S8"/>
    <mergeCell ref="T5:AF6"/>
    <mergeCell ref="AH5:AH8"/>
  </mergeCells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opći dio</vt:lpstr>
      <vt:lpstr>Plan za unos u SAP</vt:lpstr>
      <vt:lpstr>prihodi i primici</vt:lpstr>
      <vt:lpstr>rashodi i izdaci</vt:lpstr>
      <vt:lpstr>Pregled po sastavnicama</vt:lpstr>
      <vt:lpstr>sastavnice-po izvorima</vt:lpstr>
      <vt:lpstr>List6</vt:lpstr>
      <vt:lpstr>List5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jelena kovac</cp:lastModifiedBy>
  <cp:lastPrinted>2020-12-22T10:46:43Z</cp:lastPrinted>
  <dcterms:created xsi:type="dcterms:W3CDTF">2018-09-10T07:36:17Z</dcterms:created>
  <dcterms:modified xsi:type="dcterms:W3CDTF">2021-01-07T07:52:16Z</dcterms:modified>
</cp:coreProperties>
</file>